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\app_summer\"/>
    </mc:Choice>
  </mc:AlternateContent>
  <xr:revisionPtr revIDLastSave="0" documentId="13_ncr:1_{17E4D1F2-53ED-46C2-989E-10C3D8B88BC7}" xr6:coauthVersionLast="36" xr6:coauthVersionMax="36" xr10:uidLastSave="{00000000-0000-0000-0000-000000000000}"/>
  <bookViews>
    <workbookView xWindow="32760" yWindow="600" windowWidth="16395" windowHeight="5190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所属データ!$A$1:$C$1402</definedName>
    <definedName name="_xlnm.Criteria" localSheetId="0">所属データ!#REF!</definedName>
    <definedName name="_xlnm.Extract" localSheetId="0">所属データ!#REF!</definedName>
    <definedName name="_xlnm.Print_Area" localSheetId="0">所属データ!$A$1:$J$27</definedName>
    <definedName name="_xlnm.Print_Area" localSheetId="2">女子!$A$1:$P$50</definedName>
    <definedName name="_xlnm.Print_Area" localSheetId="1">男子!$A$1:$P$50</definedName>
    <definedName name="男子種目">男子!$B$53:$B$78</definedName>
    <definedName name="男種目" localSheetId="2">男子!$B$55:$E$79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B76" i="8" l="1"/>
  <c r="B75" i="8"/>
  <c r="B74" i="8"/>
  <c r="B73" i="8"/>
  <c r="B72" i="8"/>
  <c r="B71" i="8"/>
  <c r="B77" i="1"/>
  <c r="B76" i="1"/>
  <c r="B75" i="1"/>
  <c r="F6" i="8"/>
  <c r="F15" i="1"/>
  <c r="F20" i="1"/>
  <c r="F19" i="1"/>
  <c r="F18" i="1"/>
  <c r="F17" i="1"/>
  <c r="F16" i="1"/>
  <c r="F7" i="1"/>
  <c r="F8" i="1"/>
  <c r="F9" i="1"/>
  <c r="F10" i="1"/>
  <c r="F11" i="1"/>
  <c r="F12" i="1"/>
  <c r="F13" i="1"/>
  <c r="F14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17" i="4"/>
  <c r="C11" i="4"/>
  <c r="B17" i="4"/>
  <c r="C17" i="4"/>
  <c r="D17" i="4"/>
  <c r="I1" i="8"/>
  <c r="C2" i="8"/>
  <c r="I2" i="8"/>
  <c r="N2" i="8"/>
  <c r="P2" i="8"/>
  <c r="T2" i="8"/>
  <c r="U2" i="8"/>
  <c r="V2" i="8"/>
  <c r="T3" i="8"/>
  <c r="U3" i="8"/>
  <c r="V3" i="8"/>
  <c r="T4" i="8"/>
  <c r="U4" i="8"/>
  <c r="V4" i="8"/>
  <c r="Q5" i="8"/>
  <c r="T5" i="8"/>
  <c r="U5" i="8"/>
  <c r="V5" i="8"/>
  <c r="Q6" i="8"/>
  <c r="S6" i="8"/>
  <c r="AD2" i="8"/>
  <c r="R6" i="8"/>
  <c r="T6" i="8"/>
  <c r="U6" i="8"/>
  <c r="V6" i="8"/>
  <c r="AC5" i="8"/>
  <c r="F7" i="8"/>
  <c r="Q7" i="8"/>
  <c r="R7" i="8"/>
  <c r="S7" i="8"/>
  <c r="T7" i="8"/>
  <c r="U7" i="8"/>
  <c r="V7" i="8"/>
  <c r="F8" i="8"/>
  <c r="Q8" i="8"/>
  <c r="R8" i="8"/>
  <c r="S8" i="8"/>
  <c r="T8" i="8"/>
  <c r="U8" i="8"/>
  <c r="V8" i="8"/>
  <c r="F9" i="8"/>
  <c r="Q9" i="8"/>
  <c r="R9" i="8"/>
  <c r="S9" i="8"/>
  <c r="T9" i="8"/>
  <c r="U9" i="8"/>
  <c r="V9" i="8"/>
  <c r="F10" i="8"/>
  <c r="Q10" i="8"/>
  <c r="T10" i="8"/>
  <c r="AC3" i="8"/>
  <c r="R10" i="8"/>
  <c r="S10" i="8"/>
  <c r="U10" i="8"/>
  <c r="V10" i="8"/>
  <c r="F11" i="8"/>
  <c r="Q11" i="8"/>
  <c r="T11" i="8"/>
  <c r="R11" i="8"/>
  <c r="S11" i="8"/>
  <c r="U11" i="8"/>
  <c r="V11" i="8"/>
  <c r="F12" i="8"/>
  <c r="Q12" i="8"/>
  <c r="T12" i="8"/>
  <c r="R12" i="8"/>
  <c r="S12" i="8"/>
  <c r="U12" i="8"/>
  <c r="V12" i="8"/>
  <c r="F13" i="8"/>
  <c r="Q13" i="8"/>
  <c r="T13" i="8"/>
  <c r="R13" i="8"/>
  <c r="S13" i="8"/>
  <c r="U13" i="8"/>
  <c r="V13" i="8"/>
  <c r="F14" i="8"/>
  <c r="Q14" i="8"/>
  <c r="T14" i="8"/>
  <c r="R14" i="8"/>
  <c r="S14" i="8"/>
  <c r="U14" i="8"/>
  <c r="V14" i="8"/>
  <c r="F15" i="8"/>
  <c r="Q15" i="8"/>
  <c r="R15" i="8"/>
  <c r="S15" i="8"/>
  <c r="T15" i="8"/>
  <c r="U15" i="8"/>
  <c r="V15" i="8"/>
  <c r="F16" i="8"/>
  <c r="Q16" i="8"/>
  <c r="R16" i="8"/>
  <c r="S16" i="8"/>
  <c r="T16" i="8"/>
  <c r="U16" i="8"/>
  <c r="V16" i="8"/>
  <c r="F17" i="8"/>
  <c r="Q17" i="8"/>
  <c r="R17" i="8"/>
  <c r="S17" i="8"/>
  <c r="T17" i="8"/>
  <c r="U17" i="8"/>
  <c r="V17" i="8"/>
  <c r="F18" i="8"/>
  <c r="Q18" i="8"/>
  <c r="S18" i="8"/>
  <c r="R18" i="8"/>
  <c r="T18" i="8"/>
  <c r="U18" i="8"/>
  <c r="V18" i="8"/>
  <c r="F19" i="8"/>
  <c r="Q19" i="8"/>
  <c r="R19" i="8"/>
  <c r="S19" i="8"/>
  <c r="T19" i="8"/>
  <c r="U19" i="8"/>
  <c r="V19" i="8"/>
  <c r="F20" i="8"/>
  <c r="Q20" i="8"/>
  <c r="R20" i="8"/>
  <c r="S20" i="8"/>
  <c r="T20" i="8"/>
  <c r="U20" i="8"/>
  <c r="V20" i="8"/>
  <c r="F21" i="8"/>
  <c r="Q21" i="8"/>
  <c r="R21" i="8"/>
  <c r="S21" i="8"/>
  <c r="T21" i="8"/>
  <c r="U21" i="8"/>
  <c r="V21" i="8"/>
  <c r="F22" i="8"/>
  <c r="Q22" i="8"/>
  <c r="R22" i="8"/>
  <c r="S22" i="8"/>
  <c r="T22" i="8"/>
  <c r="U22" i="8"/>
  <c r="V22" i="8"/>
  <c r="F23" i="8"/>
  <c r="Q23" i="8"/>
  <c r="R23" i="8"/>
  <c r="S23" i="8"/>
  <c r="T23" i="8"/>
  <c r="U23" i="8"/>
  <c r="V23" i="8"/>
  <c r="F24" i="8"/>
  <c r="Q24" i="8"/>
  <c r="R24" i="8"/>
  <c r="S24" i="8"/>
  <c r="T24" i="8"/>
  <c r="U24" i="8"/>
  <c r="V24" i="8"/>
  <c r="F25" i="8"/>
  <c r="Q25" i="8"/>
  <c r="R25" i="8"/>
  <c r="S25" i="8"/>
  <c r="T25" i="8"/>
  <c r="U25" i="8"/>
  <c r="V25" i="8"/>
  <c r="F26" i="8"/>
  <c r="Q26" i="8"/>
  <c r="R26" i="8"/>
  <c r="S26" i="8"/>
  <c r="T26" i="8"/>
  <c r="U26" i="8"/>
  <c r="V26" i="8"/>
  <c r="F27" i="8"/>
  <c r="Q27" i="8"/>
  <c r="R27" i="8"/>
  <c r="S27" i="8"/>
  <c r="T27" i="8"/>
  <c r="U27" i="8"/>
  <c r="V27" i="8"/>
  <c r="F28" i="8"/>
  <c r="Q28" i="8"/>
  <c r="R28" i="8"/>
  <c r="S28" i="8"/>
  <c r="T28" i="8"/>
  <c r="U28" i="8"/>
  <c r="V28" i="8"/>
  <c r="F29" i="8"/>
  <c r="Q29" i="8"/>
  <c r="R29" i="8"/>
  <c r="S29" i="8"/>
  <c r="T29" i="8"/>
  <c r="U29" i="8"/>
  <c r="V29" i="8"/>
  <c r="F30" i="8"/>
  <c r="Q30" i="8"/>
  <c r="R30" i="8"/>
  <c r="S30" i="8"/>
  <c r="T30" i="8"/>
  <c r="U30" i="8"/>
  <c r="V30" i="8"/>
  <c r="F31" i="8"/>
  <c r="Q31" i="8"/>
  <c r="R31" i="8"/>
  <c r="S31" i="8"/>
  <c r="T31" i="8"/>
  <c r="U31" i="8"/>
  <c r="V31" i="8"/>
  <c r="F32" i="8"/>
  <c r="Q32" i="8"/>
  <c r="R32" i="8"/>
  <c r="S32" i="8"/>
  <c r="T32" i="8"/>
  <c r="U32" i="8"/>
  <c r="V32" i="8"/>
  <c r="F33" i="8"/>
  <c r="Q33" i="8"/>
  <c r="R33" i="8"/>
  <c r="S33" i="8"/>
  <c r="T33" i="8"/>
  <c r="U33" i="8"/>
  <c r="V33" i="8"/>
  <c r="F34" i="8"/>
  <c r="Q34" i="8"/>
  <c r="R34" i="8"/>
  <c r="S34" i="8"/>
  <c r="T34" i="8"/>
  <c r="U34" i="8"/>
  <c r="V34" i="8"/>
  <c r="F35" i="8"/>
  <c r="Q35" i="8"/>
  <c r="R35" i="8"/>
  <c r="S35" i="8"/>
  <c r="T35" i="8"/>
  <c r="U35" i="8"/>
  <c r="V35" i="8"/>
  <c r="F36" i="8"/>
  <c r="Q36" i="8"/>
  <c r="R36" i="8"/>
  <c r="S36" i="8"/>
  <c r="T36" i="8"/>
  <c r="U36" i="8"/>
  <c r="V36" i="8"/>
  <c r="F37" i="8"/>
  <c r="Q37" i="8"/>
  <c r="R37" i="8"/>
  <c r="S37" i="8"/>
  <c r="T37" i="8"/>
  <c r="U37" i="8"/>
  <c r="V37" i="8"/>
  <c r="F38" i="8"/>
  <c r="Q38" i="8"/>
  <c r="R38" i="8"/>
  <c r="S38" i="8"/>
  <c r="T38" i="8"/>
  <c r="U38" i="8"/>
  <c r="V38" i="8"/>
  <c r="F39" i="8"/>
  <c r="Q39" i="8"/>
  <c r="R39" i="8"/>
  <c r="S39" i="8"/>
  <c r="T39" i="8"/>
  <c r="U39" i="8"/>
  <c r="V39" i="8"/>
  <c r="F40" i="8"/>
  <c r="Q40" i="8"/>
  <c r="R40" i="8"/>
  <c r="S40" i="8"/>
  <c r="T40" i="8"/>
  <c r="U40" i="8"/>
  <c r="V40" i="8"/>
  <c r="F41" i="8"/>
  <c r="Q41" i="8"/>
  <c r="R41" i="8"/>
  <c r="S41" i="8"/>
  <c r="T41" i="8"/>
  <c r="U41" i="8"/>
  <c r="V41" i="8"/>
  <c r="F42" i="8"/>
  <c r="Q42" i="8"/>
  <c r="R42" i="8"/>
  <c r="S42" i="8"/>
  <c r="T42" i="8"/>
  <c r="U42" i="8"/>
  <c r="V42" i="8"/>
  <c r="F43" i="8"/>
  <c r="Q43" i="8"/>
  <c r="R43" i="8"/>
  <c r="S43" i="8"/>
  <c r="T43" i="8"/>
  <c r="U43" i="8"/>
  <c r="V43" i="8"/>
  <c r="F44" i="8"/>
  <c r="Q44" i="8"/>
  <c r="R44" i="8"/>
  <c r="S44" i="8"/>
  <c r="T44" i="8"/>
  <c r="U44" i="8"/>
  <c r="V44" i="8"/>
  <c r="F45" i="8"/>
  <c r="Q45" i="8"/>
  <c r="R45" i="8"/>
  <c r="S45" i="8"/>
  <c r="T45" i="8"/>
  <c r="U45" i="8"/>
  <c r="V45" i="8"/>
  <c r="F46" i="8"/>
  <c r="Q46" i="8"/>
  <c r="R46" i="8"/>
  <c r="S46" i="8"/>
  <c r="T46" i="8"/>
  <c r="U46" i="8"/>
  <c r="V46" i="8"/>
  <c r="F47" i="8"/>
  <c r="Q47" i="8"/>
  <c r="R47" i="8"/>
  <c r="S47" i="8"/>
  <c r="T47" i="8"/>
  <c r="U47" i="8"/>
  <c r="V47" i="8"/>
  <c r="F48" i="8"/>
  <c r="Q48" i="8"/>
  <c r="R48" i="8"/>
  <c r="S48" i="8"/>
  <c r="T48" i="8"/>
  <c r="U48" i="8"/>
  <c r="V48" i="8"/>
  <c r="F49" i="8"/>
  <c r="Q49" i="8"/>
  <c r="R49" i="8"/>
  <c r="S49" i="8"/>
  <c r="T49" i="8"/>
  <c r="U49" i="8"/>
  <c r="AA4" i="8"/>
  <c r="V49" i="8"/>
  <c r="F50" i="8"/>
  <c r="Q50" i="8"/>
  <c r="R50" i="8"/>
  <c r="F13" i="4"/>
  <c r="G17" i="4"/>
  <c r="S50" i="8"/>
  <c r="T50" i="8"/>
  <c r="U50" i="8"/>
  <c r="V50" i="8"/>
  <c r="B77" i="8"/>
  <c r="B78" i="8"/>
  <c r="B79" i="8"/>
  <c r="B80" i="8"/>
  <c r="B81" i="8"/>
  <c r="B82" i="8"/>
  <c r="B83" i="8"/>
  <c r="B84" i="8"/>
  <c r="B85" i="8"/>
  <c r="B86" i="8"/>
  <c r="B87" i="8"/>
  <c r="B88" i="8"/>
  <c r="I1" i="1"/>
  <c r="C2" i="1"/>
  <c r="I2" i="1"/>
  <c r="M2" i="1"/>
  <c r="N2" i="1"/>
  <c r="P2" i="1"/>
  <c r="T2" i="1"/>
  <c r="U2" i="1"/>
  <c r="V2" i="1"/>
  <c r="T3" i="1"/>
  <c r="U3" i="1"/>
  <c r="V3" i="1"/>
  <c r="T4" i="1"/>
  <c r="E14" i="4"/>
  <c r="H17" i="4"/>
  <c r="U4" i="1"/>
  <c r="V4" i="1"/>
  <c r="Q5" i="1"/>
  <c r="T5" i="1"/>
  <c r="U5" i="1"/>
  <c r="V5" i="1"/>
  <c r="F6" i="1"/>
  <c r="Q6" i="1"/>
  <c r="S6" i="1"/>
  <c r="Z2" i="1"/>
  <c r="R6" i="1"/>
  <c r="T6" i="1"/>
  <c r="U6" i="1"/>
  <c r="V6" i="1"/>
  <c r="Q7" i="1"/>
  <c r="S7" i="1"/>
  <c r="R7" i="1"/>
  <c r="T7" i="1"/>
  <c r="U7" i="1"/>
  <c r="V7" i="1"/>
  <c r="Q8" i="1"/>
  <c r="R8" i="1"/>
  <c r="S8" i="1"/>
  <c r="T8" i="1"/>
  <c r="U8" i="1"/>
  <c r="V8" i="1"/>
  <c r="Q9" i="1"/>
  <c r="R9" i="1"/>
  <c r="S9" i="1"/>
  <c r="T9" i="1"/>
  <c r="U9" i="1"/>
  <c r="V9" i="1"/>
  <c r="Q10" i="1"/>
  <c r="T10" i="1"/>
  <c r="R10" i="1"/>
  <c r="S10" i="1"/>
  <c r="U10" i="1"/>
  <c r="V10" i="1"/>
  <c r="Q11" i="1"/>
  <c r="T11" i="1"/>
  <c r="R11" i="1"/>
  <c r="E13" i="4"/>
  <c r="F17" i="4"/>
  <c r="S11" i="1"/>
  <c r="U11" i="1"/>
  <c r="V11" i="1"/>
  <c r="Q12" i="1"/>
  <c r="T12" i="1"/>
  <c r="R12" i="1"/>
  <c r="S12" i="1"/>
  <c r="U12" i="1"/>
  <c r="V12" i="1"/>
  <c r="Q13" i="1"/>
  <c r="T13" i="1"/>
  <c r="R13" i="1"/>
  <c r="S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S17" i="1"/>
  <c r="R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Y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AC3" i="1"/>
  <c r="U42" i="1"/>
  <c r="AC4" i="1"/>
  <c r="V42" i="1"/>
  <c r="AD5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Z2" i="8"/>
  <c r="Y5" i="8"/>
  <c r="AD2" i="1"/>
  <c r="AD3" i="1"/>
  <c r="AD5" i="8"/>
  <c r="AA5" i="8"/>
  <c r="Y2" i="8"/>
  <c r="F14" i="4"/>
  <c r="I17" i="4"/>
  <c r="Z5" i="8"/>
  <c r="AC2" i="1"/>
  <c r="AA3" i="8"/>
  <c r="AB5" i="8"/>
  <c r="AB2" i="8"/>
  <c r="Z3" i="8"/>
  <c r="Y3" i="8"/>
  <c r="AA2" i="1"/>
  <c r="Y3" i="1"/>
  <c r="AA2" i="8"/>
  <c r="AC2" i="8"/>
  <c r="AD3" i="8"/>
  <c r="AB2" i="1"/>
  <c r="AB3" i="8"/>
  <c r="C13" i="4"/>
  <c r="D13" i="4"/>
  <c r="AD4" i="8"/>
  <c r="Z4" i="8"/>
  <c r="AC4" i="8"/>
  <c r="AB4" i="8"/>
  <c r="Y4" i="8"/>
  <c r="Y5" i="1"/>
  <c r="AC5" i="1"/>
  <c r="AA5" i="1"/>
  <c r="AA4" i="1"/>
  <c r="AB3" i="1"/>
  <c r="Z3" i="1"/>
  <c r="Z5" i="1"/>
  <c r="AB5" i="1"/>
  <c r="AD4" i="1"/>
  <c r="Y4" i="1"/>
  <c r="Z4" i="1"/>
  <c r="AB4" i="1"/>
  <c r="AA3" i="1"/>
  <c r="D14" i="4"/>
  <c r="C14" i="4"/>
  <c r="D15" i="4"/>
  <c r="J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KRK</author>
    <author>TAKANO</author>
    <author>takano</author>
    <author>okabe</author>
  </authors>
  <commentList>
    <comment ref="B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大学や熊本県外の登録での”*-”は入力しないでください。　
  8-1234やA-1234 の場合
　1234 と入力
</t>
        </r>
      </text>
    </comment>
    <comment ref="C6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外国人選手の場合、半角ｱﾙﾌｧﾍﾞｯﾄでﾌﾙﾈｰﾑを入力して下さい。</t>
        </r>
      </text>
    </comment>
    <comment ref="D6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外国人選手の場合こちらに読みを半角ｶﾀｶﾅで入力して下さい。</t>
        </r>
      </text>
    </comment>
    <comment ref="F6" authorId="2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G6" authorId="3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種目が表示されない場合は、所属データのシートの所属種別の選択をお願いします。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KRK</author>
    <author>TAKANO</author>
    <author>takano</author>
    <author>okabe</author>
  </authors>
  <commentList>
    <comment ref="B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大学や熊本県外の登録での”*-”は入力しないでください。　
  8-1234やA-1234 の場合
　1234 と入力
</t>
        </r>
      </text>
    </comment>
    <comment ref="C6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外国人選手の場合、半角ｱﾙﾌｧﾍﾞｯﾄでﾌﾙﾈｰﾑを入力して下さい。</t>
        </r>
      </text>
    </comment>
    <comment ref="D6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外国人選手の場合こちらに読みを半角ｶﾀｶﾅで入力して下さい。</t>
        </r>
      </text>
    </comment>
    <comment ref="F6" authorId="2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G6" authorId="3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種目が表示されない場合は、所属データのシートの所属種別の選択をお願いします。</t>
        </r>
      </text>
    </comment>
  </commentList>
</comments>
</file>

<file path=xl/sharedStrings.xml><?xml version="1.0" encoding="utf-8"?>
<sst xmlns="http://schemas.openxmlformats.org/spreadsheetml/2006/main" count="415" uniqueCount="149">
  <si>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</si>
  <si>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</si>
  <si>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</si>
  <si>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DB</t>
    <phoneticPr fontId="3"/>
  </si>
  <si>
    <t>N1</t>
    <phoneticPr fontId="3"/>
  </si>
  <si>
    <t>N2</t>
    <phoneticPr fontId="3"/>
  </si>
  <si>
    <t>TM</t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</si>
  <si>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</si>
  <si>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</si>
  <si>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</si>
  <si>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</si>
  <si>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</si>
  <si>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</si>
  <si>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○</t>
    <phoneticPr fontId="3"/>
  </si>
  <si>
    <t>No</t>
    <phoneticPr fontId="3"/>
  </si>
  <si>
    <t>TM</t>
    <phoneticPr fontId="3"/>
  </si>
  <si>
    <t>S4</t>
    <phoneticPr fontId="3"/>
  </si>
  <si>
    <t>S5</t>
    <phoneticPr fontId="3"/>
  </si>
  <si>
    <t>S6</t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</si>
  <si>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</si>
  <si>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</si>
  <si>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</si>
  <si>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</si>
  <si>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○</t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</si>
  <si>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</si>
  <si>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</si>
  <si>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S1</t>
    <phoneticPr fontId="3"/>
  </si>
  <si>
    <t>S2</t>
    <phoneticPr fontId="3"/>
  </si>
  <si>
    <t>S3</t>
    <phoneticPr fontId="3"/>
  </si>
  <si>
    <t>DB</t>
    <phoneticPr fontId="3"/>
  </si>
  <si>
    <t>N1</t>
    <phoneticPr fontId="3"/>
  </si>
  <si>
    <t>N2</t>
    <phoneticPr fontId="3"/>
  </si>
  <si>
    <t>登録番号</t>
    <rPh sb="0" eb="2">
      <t>トウロク</t>
    </rPh>
    <rPh sb="2" eb="4">
      <t>バンゴウ</t>
    </rPh>
    <phoneticPr fontId="3"/>
  </si>
  <si>
    <t>男子種目</t>
    <rPh sb="0" eb="2">
      <t>ダンシ</t>
    </rPh>
    <rPh sb="2" eb="4">
      <t>シュモク</t>
    </rPh>
    <phoneticPr fontId="3"/>
  </si>
  <si>
    <t>種目１</t>
    <rPh sb="0" eb="2">
      <t>シュモク</t>
    </rPh>
    <phoneticPr fontId="3"/>
  </si>
  <si>
    <t>女子種目</t>
    <rPh sb="0" eb="2">
      <t>ジョシ</t>
    </rPh>
    <rPh sb="2" eb="4">
      <t>シュモク</t>
    </rPh>
    <phoneticPr fontId="3"/>
  </si>
  <si>
    <t>登記登録関係費</t>
    <rPh sb="0" eb="2">
      <t>トウキ</t>
    </rPh>
    <rPh sb="2" eb="4">
      <t>トウロク</t>
    </rPh>
    <rPh sb="4" eb="6">
      <t>カンケイ</t>
    </rPh>
    <rPh sb="6" eb="7">
      <t>ヒ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</si>
  <si>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</si>
  <si>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</si>
  <si>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</si>
  <si>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監督名：</t>
    <rPh sb="0" eb="2">
      <t>カントク</t>
    </rPh>
    <rPh sb="2" eb="3">
      <t>メイ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</si>
  <si>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</si>
  <si>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</si>
  <si>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入力時の注意点</t>
    <phoneticPr fontId="3"/>
  </si>
  <si>
    <t>申込方法</t>
    <phoneticPr fontId="3"/>
  </si>
  <si>
    <t>・本ファイルをメールに添付し、下記アドレスに送信してください。</t>
    <rPh sb="1" eb="2">
      <t>ホン</t>
    </rPh>
    <rPh sb="11" eb="13">
      <t>テンプ</t>
    </rPh>
    <rPh sb="22" eb="24">
      <t>ソウシン</t>
    </rPh>
    <phoneticPr fontId="3"/>
  </si>
  <si>
    <t>所属種別：</t>
    <rPh sb="0" eb="2">
      <t>ショゾク</t>
    </rPh>
    <rPh sb="2" eb="4">
      <t>シュベツ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</si>
  <si>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</si>
  <si>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</si>
  <si>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４×１００mR</t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</si>
  <si>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</si>
  <si>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</si>
  <si>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砲丸投</t>
    <rPh sb="0" eb="3">
      <t>ホウガンナ</t>
    </rPh>
    <phoneticPr fontId="3"/>
  </si>
  <si>
    <t>棒高跳</t>
    <rPh sb="0" eb="3">
      <t>ボウタカトビ</t>
    </rPh>
    <phoneticPr fontId="3"/>
  </si>
  <si>
    <t>登録陸協：</t>
    <rPh sb="0" eb="2">
      <t>トウロク</t>
    </rPh>
    <rPh sb="2" eb="3">
      <t>リク</t>
    </rPh>
    <rPh sb="3" eb="4">
      <t>キョウ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</si>
  <si>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</si>
  <si>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</si>
  <si>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</si>
  <si>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</si>
  <si>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</si>
  <si>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</si>
  <si>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</si>
  <si>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</si>
  <si>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</si>
  <si>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</si>
  <si>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</si>
  <si>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</si>
  <si>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</si>
  <si>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</si>
  <si>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</si>
  <si>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</si>
  <si>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</si>
  <si>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</si>
  <si>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</si>
  <si>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</si>
  <si>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</si>
  <si>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</si>
  <si>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</si>
  <si>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</si>
  <si>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</si>
  <si>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</si>
  <si>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</si>
  <si>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</si>
  <si>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</si>
  <si>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</si>
  <si>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</si>
  <si>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</si>
  <si>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</si>
  <si>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</si>
  <si>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</si>
  <si>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</si>
  <si>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</si>
  <si>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</si>
  <si>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</si>
  <si>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</si>
  <si>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</si>
  <si>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</si>
  <si>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</si>
  <si>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</si>
  <si>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</si>
  <si>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</si>
  <si>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</si>
  <si>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  <rPh sb="0" eb="2">
      <t>トウロク</t>
    </rPh>
    <rPh sb="2" eb="4">
      <t>リクキョウ</t>
    </rPh>
    <phoneticPr fontId="3"/>
  </si>
  <si>
    <t>登録陸協</t>
    <rPh sb="0" eb="2">
      <t>トウロク</t>
    </rPh>
    <rPh sb="2" eb="3">
      <t>リク</t>
    </rPh>
    <rPh sb="3" eb="4">
      <t>キョウ</t>
    </rPh>
    <phoneticPr fontId="3"/>
  </si>
  <si>
    <t>・氏名（全角）、学年（半角）を正しく入力してください。</t>
    <phoneticPr fontId="3"/>
  </si>
  <si>
    <t>・最高記録（未公認可）がある場合は必ず入力してください。未入力は最低記録としてプログラム編成されます。（コンピュータによる編成作業の為）</t>
    <rPh sb="28" eb="31">
      <t>ミニュウリョク</t>
    </rPh>
    <rPh sb="32" eb="34">
      <t>サイテイ</t>
    </rPh>
    <rPh sb="34" eb="36">
      <t>キロク</t>
    </rPh>
    <rPh sb="61" eb="63">
      <t>ヘンセイ</t>
    </rPh>
    <rPh sb="63" eb="65">
      <t>サギョウ</t>
    </rPh>
    <rPh sb="66" eb="67">
      <t>タメ</t>
    </rPh>
    <phoneticPr fontId="3"/>
  </si>
  <si>
    <t>・リレーは種別を選択して○を入力してください。（１列に１チーム入力）</t>
    <rPh sb="5" eb="7">
      <t>シュベツ</t>
    </rPh>
    <rPh sb="8" eb="10">
      <t>センタク</t>
    </rPh>
    <rPh sb="14" eb="16">
      <t>ニュウリョク</t>
    </rPh>
    <rPh sb="25" eb="26">
      <t>レツ</t>
    </rPh>
    <rPh sb="31" eb="33">
      <t>ニュウリョク</t>
    </rPh>
    <phoneticPr fontId="3"/>
  </si>
  <si>
    <t>・所属種別により種目リストが変更になります。種別が異なる場合は別ファイルを作成してください。</t>
    <rPh sb="1" eb="3">
      <t>ショゾク</t>
    </rPh>
    <rPh sb="3" eb="5">
      <t>シュベツ</t>
    </rPh>
    <rPh sb="8" eb="10">
      <t>シュモク</t>
    </rPh>
    <rPh sb="14" eb="16">
      <t>ヘンコウ</t>
    </rPh>
    <rPh sb="22" eb="24">
      <t>シュベツ</t>
    </rPh>
    <rPh sb="25" eb="26">
      <t>コト</t>
    </rPh>
    <rPh sb="28" eb="30">
      <t>バアイ</t>
    </rPh>
    <rPh sb="31" eb="32">
      <t>ベツ</t>
    </rPh>
    <rPh sb="37" eb="39">
      <t>サクセイ</t>
    </rPh>
    <phoneticPr fontId="3"/>
  </si>
  <si>
    <t>姓と名の間に半角ｽﾍﾟｰｽ</t>
    <rPh sb="0" eb="1">
      <t>セイ</t>
    </rPh>
    <rPh sb="2" eb="3">
      <t>メイ</t>
    </rPh>
    <rPh sb="4" eb="5">
      <t>アイダ</t>
    </rPh>
    <rPh sb="6" eb="8">
      <t>ハンカク</t>
    </rPh>
    <phoneticPr fontId="3"/>
  </si>
  <si>
    <t>ﾌ ﾘ ｶﾞ ﾅ</t>
    <phoneticPr fontId="3"/>
  </si>
  <si>
    <t>－</t>
    <phoneticPr fontId="3"/>
  </si>
  <si>
    <t>姓と名の間に全角ｽﾍﾟｰｽ</t>
    <rPh sb="0" eb="1">
      <t>セイ</t>
    </rPh>
    <rPh sb="2" eb="3">
      <t>メイ</t>
    </rPh>
    <rPh sb="4" eb="5">
      <t>アイダ</t>
    </rPh>
    <rPh sb="6" eb="8">
      <t>ゼンカク</t>
    </rPh>
    <phoneticPr fontId="3"/>
  </si>
  <si>
    <t>-</t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</si>
  <si>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</si>
  <si>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</si>
  <si>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</si>
  <si>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</si>
  <si>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</si>
  <si>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５０００ｍ</t>
    <phoneticPr fontId="3"/>
  </si>
  <si>
    <t>３０００ｍｓｃ</t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</si>
  <si>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</si>
  <si>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</si>
  <si>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やり投</t>
    <rPh sb="2" eb="3">
      <t>ナ</t>
    </rPh>
    <phoneticPr fontId="3"/>
  </si>
  <si>
    <t>大学</t>
    <rPh sb="0" eb="2">
      <t>ダイガク</t>
    </rPh>
    <phoneticPr fontId="3"/>
  </si>
  <si>
    <t>－</t>
  </si>
  <si>
    <t>R ５ 年
女 子</t>
    <rPh sb="4" eb="5">
      <t>ネン</t>
    </rPh>
    <rPh sb="6" eb="7">
      <t>ジョ</t>
    </rPh>
    <rPh sb="8" eb="9">
      <t>コ</t>
    </rPh>
    <phoneticPr fontId="3"/>
  </si>
  <si>
    <t>九州大学体育大会陸上競技大会</t>
    <rPh sb="0" eb="8">
      <t>キュウシュウダイガクタイイクタイカイ</t>
    </rPh>
    <rPh sb="8" eb="14">
      <t>リクジョウキョウギタイカイ</t>
    </rPh>
    <phoneticPr fontId="3"/>
  </si>
  <si>
    <t>三段跳</t>
    <rPh sb="0" eb="3">
      <t>サンダント</t>
    </rPh>
    <phoneticPr fontId="3"/>
  </si>
  <si>
    <t>R  5 年
男 子</t>
    <rPh sb="5" eb="6">
      <t>ネン</t>
    </rPh>
    <rPh sb="7" eb="8">
      <t>オトコ</t>
    </rPh>
    <rPh sb="9" eb="10">
      <t>コ</t>
    </rPh>
    <phoneticPr fontId="3"/>
  </si>
  <si>
    <t>九州大学体育大会　陸上競技大会</t>
    <rPh sb="0" eb="8">
      <t>キュウシュウダイガクタイイクタイカイ</t>
    </rPh>
    <rPh sb="9" eb="15">
      <t>リクジョウキョウギタイカイ</t>
    </rPh>
    <phoneticPr fontId="3"/>
  </si>
  <si>
    <t>4X400mR</t>
    <phoneticPr fontId="3"/>
  </si>
  <si>
    <t>　　　学校の場合、略称末尾に大をつけてください（例：○熊本大　×熊本大学）</t>
    <rPh sb="3" eb="5">
      <t>ガッコウ</t>
    </rPh>
    <rPh sb="6" eb="8">
      <t>バアイ</t>
    </rPh>
    <rPh sb="9" eb="11">
      <t>リャクショウ</t>
    </rPh>
    <rPh sb="11" eb="13">
      <t>マツビ</t>
    </rPh>
    <rPh sb="14" eb="15">
      <t>ダイ</t>
    </rPh>
    <rPh sb="27" eb="29">
      <t>クマモト</t>
    </rPh>
    <rPh sb="29" eb="30">
      <t>ダイ</t>
    </rPh>
    <rPh sb="32" eb="34">
      <t>クマモト</t>
    </rPh>
    <rPh sb="34" eb="36">
      <t>ダイガク</t>
    </rPh>
    <rPh sb="36" eb="37">
      <t>ホンガク</t>
    </rPh>
    <phoneticPr fontId="3"/>
  </si>
  <si>
    <t>参加料人数</t>
    <rPh sb="0" eb="3">
      <t>サンカリョウ</t>
    </rPh>
    <rPh sb="3" eb="5">
      <t>ニンズウ</t>
    </rPh>
    <phoneticPr fontId="3"/>
  </si>
  <si>
    <t>リレー参加数</t>
    <rPh sb="3" eb="5">
      <t>サンカ</t>
    </rPh>
    <rPh sb="5" eb="6">
      <t>スウ</t>
    </rPh>
    <phoneticPr fontId="3"/>
  </si>
  <si>
    <t>・登録番号は8－以下をご記入ください。　　　　　　　　　　　　　　　　　　　　　　　　　　大会当日のナンバーカードと一致すること。他の選手と重複しないようにしてください。</t>
    <rPh sb="8" eb="10">
      <t>イカ</t>
    </rPh>
    <rPh sb="12" eb="14">
      <t>キニュウ</t>
    </rPh>
    <phoneticPr fontId="3"/>
  </si>
  <si>
    <t xml:space="preserve">  ※メール申込とは、メールに本ファイルを添付して送信することです。お使いのメールソフトの使用    方法をよく　お読みになって送信してください。                                                                               　　　　　　　　　　　　　　　　　　　　　    メールの本文には発信者（学校名、担当者連絡先）を入力してください。
申込メール確認後、発信されたアドレスへ返信メールを送信します。（ファイル確認に１日程かかります）
　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51" eb="53">
      <t>ホウホウ</t>
    </rPh>
    <rPh sb="58" eb="59">
      <t>ヨ</t>
    </rPh>
    <rPh sb="64" eb="66">
      <t>ソウシン</t>
    </rPh>
    <phoneticPr fontId="3"/>
  </si>
  <si>
    <t>〇</t>
    <phoneticPr fontId="3"/>
  </si>
  <si>
    <t>１１０ｍH</t>
  </si>
  <si>
    <t>走高跳</t>
  </si>
  <si>
    <t>棒高跳</t>
  </si>
  <si>
    <t>走幅跳</t>
  </si>
  <si>
    <t>三段跳</t>
  </si>
  <si>
    <t>１００ｍH</t>
  </si>
  <si>
    <t>４００ｍH</t>
  </si>
  <si>
    <t>４００ｍH</t>
    <phoneticPr fontId="3"/>
  </si>
  <si>
    <t>5000ｍ</t>
  </si>
  <si>
    <t>5000ｍ</t>
    <phoneticPr fontId="3"/>
  </si>
  <si>
    <t>4X100mR</t>
    <phoneticPr fontId="3"/>
  </si>
  <si>
    <r>
      <t>メールアドレス：amariku2022@alto.ocn.ne.jp</t>
    </r>
    <r>
      <rPr>
        <sz val="12"/>
        <rFont val="ＭＳ ゴシック"/>
        <family val="3"/>
        <charset val="128"/>
      </rPr>
      <t xml:space="preserve">
             </t>
    </r>
    <r>
      <rPr>
        <b/>
        <sz val="12"/>
        <rFont val="ＭＳ ゴシック"/>
        <family val="3"/>
        <charset val="128"/>
      </rPr>
      <t>　天草市陸上競技協会申込担当者「中元八起」　　　　　　
　  申込期限：　令 和５年６月１６日（金）</t>
    </r>
    <rPh sb="58" eb="60">
      <t>モウシコミ</t>
    </rPh>
    <rPh sb="62" eb="63">
      <t>シャ</t>
    </rPh>
    <rPh sb="64" eb="66">
      <t>ナカモト</t>
    </rPh>
    <rPh sb="66" eb="67">
      <t>ハチ</t>
    </rPh>
    <rPh sb="67" eb="68">
      <t>オ</t>
    </rPh>
    <rPh sb="79" eb="81">
      <t>モウシコミ</t>
    </rPh>
    <rPh sb="81" eb="83">
      <t>キゲン</t>
    </rPh>
    <rPh sb="91" eb="92">
      <t>ガツ</t>
    </rPh>
    <rPh sb="94" eb="95">
      <t>ヒ</t>
    </rPh>
    <rPh sb="96" eb="9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</si>
</sst>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&gt;9999]##&quot;:&quot;##&quot;.&quot;##;##&quot;.&quot;##"/>
    <numFmt numFmtId="177" formatCode="0;;&quot;&quot;"/>
    <numFmt numFmtId="178" formatCode="&quot;男&quot;\ 0"/>
    <numFmt numFmtId="179" formatCode="&quot;女&quot;\ 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dotted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30"/>
      </left>
      <right/>
      <top style="thin">
        <color indexed="30"/>
      </top>
      <bottom style="medium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medium">
        <color indexed="5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thin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30"/>
      </left>
      <right/>
      <top style="medium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Protection="1"/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0" borderId="0" xfId="0" quotePrefix="1" applyFont="1" applyBorder="1"/>
    <xf numFmtId="0" fontId="9" fillId="0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6" fontId="10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14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5" fontId="7" fillId="2" borderId="19" xfId="0" applyNumberFormat="1" applyFont="1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176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176" fontId="10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176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3" borderId="38" xfId="0" applyFill="1" applyBorder="1"/>
    <xf numFmtId="178" fontId="0" fillId="2" borderId="39" xfId="0" applyNumberFormat="1" applyFill="1" applyBorder="1" applyAlignment="1">
      <alignment horizontal="center" vertical="center"/>
    </xf>
    <xf numFmtId="178" fontId="0" fillId="2" borderId="40" xfId="0" applyNumberFormat="1" applyFill="1" applyBorder="1" applyAlignment="1">
      <alignment horizontal="center" vertical="center"/>
    </xf>
    <xf numFmtId="179" fontId="0" fillId="2" borderId="41" xfId="0" applyNumberFormat="1" applyFill="1" applyBorder="1" applyAlignment="1">
      <alignment horizontal="center" vertical="center"/>
    </xf>
    <xf numFmtId="179" fontId="0" fillId="2" borderId="42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5" fontId="7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78" fontId="2" fillId="2" borderId="0" xfId="0" applyNumberFormat="1" applyFont="1" applyFill="1" applyAlignment="1">
      <alignment vertical="center"/>
    </xf>
    <xf numFmtId="179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176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/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57" fontId="0" fillId="0" borderId="0" xfId="0" applyNumberFormat="1" applyFill="1" applyBorder="1" applyAlignment="1">
      <alignment horizontal="left" vertical="center"/>
    </xf>
    <xf numFmtId="49" fontId="0" fillId="2" borderId="0" xfId="0" applyNumberFormat="1" applyFont="1" applyFill="1" applyAlignment="1">
      <alignment vertical="center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13" fillId="2" borderId="7" xfId="0" applyFont="1" applyFill="1" applyBorder="1" applyAlignment="1">
      <alignment horizontal="center" vertical="center" wrapText="1" shrinkToFit="1"/>
    </xf>
    <xf numFmtId="49" fontId="5" fillId="0" borderId="39" xfId="0" applyNumberFormat="1" applyFont="1" applyFill="1" applyBorder="1" applyAlignment="1" applyProtection="1">
      <alignment vertical="center"/>
      <protection locked="0"/>
    </xf>
    <xf numFmtId="49" fontId="5" fillId="0" borderId="41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5" fillId="3" borderId="65" xfId="0" applyFont="1" applyFill="1" applyBorder="1" applyAlignment="1">
      <alignment horizontal="left" vertical="center"/>
    </xf>
    <xf numFmtId="0" fontId="5" fillId="3" borderId="66" xfId="0" applyFont="1" applyFill="1" applyBorder="1" applyAlignment="1">
      <alignment horizontal="left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5" fillId="4" borderId="6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5" fillId="4" borderId="69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5" fillId="3" borderId="77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5" fillId="3" borderId="82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center" vertical="center" textRotation="255"/>
    </xf>
    <xf numFmtId="0" fontId="0" fillId="3" borderId="9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shrinkToFit="1"/>
    </xf>
    <xf numFmtId="0" fontId="5" fillId="3" borderId="84" xfId="0" applyFont="1" applyFill="1" applyBorder="1" applyAlignment="1">
      <alignment horizontal="center" vertical="center" shrinkToFit="1"/>
    </xf>
    <xf numFmtId="0" fontId="5" fillId="3" borderId="85" xfId="0" applyFont="1" applyFill="1" applyBorder="1" applyAlignment="1">
      <alignment horizontal="center" vertical="center" shrinkToFit="1"/>
    </xf>
    <xf numFmtId="0" fontId="5" fillId="3" borderId="86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8"/>
  <sheetViews>
    <sheetView showGridLines="0" tabSelected="1" workbookViewId="0">
      <selection activeCell="C3" sqref="C3"/>
    </sheetView>
  </sheetViews>
  <sheetFormatPr defaultRowHeight="13.5"/>
  <cols>
    <col min="1" max="1" width="5.875" customWidth="1"/>
    <col min="2" max="2" width="15.125" customWidth="1"/>
    <col min="3" max="3" width="15.875" customWidth="1"/>
    <col min="4" max="4" width="13" customWidth="1"/>
    <col min="5" max="5" width="7.75" customWidth="1"/>
    <col min="6" max="6" width="8.25" customWidth="1"/>
    <col min="7" max="7" width="9.75" customWidth="1"/>
    <col min="8" max="8" width="12.875" customWidth="1"/>
    <col min="9" max="9" width="4.375" customWidth="1"/>
    <col min="10" max="10" width="6.125" customWidth="1"/>
    <col min="11" max="12" width="1.125" customWidth="1"/>
    <col min="13" max="13" width="5" hidden="1" customWidth="1"/>
    <col min="14" max="22" width="5" customWidth="1"/>
  </cols>
  <sheetData>
    <row r="1" spans="1:13" ht="24.75" customHeight="1" thickBot="1">
      <c r="A1" s="1"/>
      <c r="B1" s="159" t="s">
        <v>129</v>
      </c>
      <c r="C1" s="159"/>
      <c r="D1" s="159"/>
      <c r="E1" s="159"/>
      <c r="F1" s="159"/>
      <c r="G1" s="159"/>
      <c r="H1" s="1"/>
      <c r="I1" s="1"/>
      <c r="J1" s="1"/>
      <c r="K1" s="1"/>
      <c r="L1" s="1"/>
    </row>
    <row r="2" spans="1:13" ht="9" customHeight="1" thickTop="1">
      <c r="A2" s="1"/>
      <c r="B2" s="3"/>
      <c r="C2" s="65"/>
      <c r="D2" s="4"/>
      <c r="E2" s="4"/>
      <c r="F2" s="4"/>
      <c r="G2" s="4"/>
      <c r="H2" s="5"/>
      <c r="I2" s="1"/>
      <c r="J2" s="1"/>
      <c r="K2" s="1"/>
      <c r="L2" s="1"/>
    </row>
    <row r="3" spans="1:13" ht="18.75" customHeight="1">
      <c r="A3" s="1"/>
      <c r="B3" s="6" t="s">
        <v>41</v>
      </c>
      <c r="C3" s="22"/>
      <c r="D3" s="86" t="s">
        <v>46</v>
      </c>
      <c r="E3" s="136" t="s">
        <v>123</v>
      </c>
      <c r="F3" s="86" t="s">
        <v>54</v>
      </c>
      <c r="G3" s="136" t="s">
        <v>98</v>
      </c>
      <c r="H3" s="7"/>
      <c r="I3" s="1"/>
      <c r="J3" s="1"/>
      <c r="K3" s="1"/>
      <c r="L3" s="1"/>
    </row>
    <row r="4" spans="1:13" ht="22.5" customHeight="1">
      <c r="A4" s="1"/>
      <c r="B4" s="167" t="s">
        <v>131</v>
      </c>
      <c r="C4" s="168"/>
      <c r="D4" s="168"/>
      <c r="E4" s="168"/>
      <c r="F4" s="168"/>
      <c r="G4" s="168"/>
      <c r="H4" s="122"/>
      <c r="I4" s="1"/>
      <c r="J4" s="1"/>
      <c r="K4" s="1"/>
      <c r="L4" s="1"/>
    </row>
    <row r="5" spans="1:13" ht="21.75" customHeight="1">
      <c r="A5" s="1"/>
      <c r="B5" s="23" t="s">
        <v>39</v>
      </c>
      <c r="C5" s="24"/>
      <c r="D5" s="25"/>
      <c r="E5" s="26"/>
      <c r="F5" s="24"/>
      <c r="G5" s="8"/>
      <c r="H5" s="7"/>
      <c r="I5" s="1"/>
      <c r="J5" s="1"/>
      <c r="K5" s="1"/>
      <c r="L5" s="1"/>
    </row>
    <row r="6" spans="1:13" ht="18" customHeight="1">
      <c r="A6" s="1"/>
      <c r="B6" s="6" t="s">
        <v>42</v>
      </c>
      <c r="C6" s="16"/>
      <c r="D6" s="78" t="s">
        <v>40</v>
      </c>
      <c r="E6" s="165"/>
      <c r="F6" s="166"/>
      <c r="G6" s="8"/>
      <c r="H6" s="7"/>
      <c r="I6" s="1"/>
      <c r="J6" s="1"/>
      <c r="K6" s="1"/>
      <c r="L6" s="1"/>
      <c r="M6" t="s">
        <v>123</v>
      </c>
    </row>
    <row r="7" spans="1:13" ht="5.25" customHeight="1">
      <c r="A7" s="1"/>
      <c r="B7" s="6"/>
      <c r="C7" s="8"/>
      <c r="D7" s="9"/>
      <c r="E7" s="10"/>
      <c r="F7" s="8"/>
      <c r="G7" s="8"/>
      <c r="H7" s="7"/>
      <c r="I7" s="1"/>
      <c r="J7" s="1"/>
      <c r="K7" s="1"/>
      <c r="L7" s="1"/>
    </row>
    <row r="8" spans="1:13" ht="16.5" customHeight="1">
      <c r="A8" s="1"/>
      <c r="B8" s="80"/>
      <c r="C8" s="8"/>
      <c r="D8" s="79" t="s">
        <v>38</v>
      </c>
      <c r="E8" s="160"/>
      <c r="F8" s="161"/>
      <c r="G8" s="8"/>
      <c r="H8" s="7"/>
      <c r="I8" s="1"/>
      <c r="J8" s="1"/>
      <c r="K8" s="1"/>
      <c r="L8" s="1"/>
    </row>
    <row r="9" spans="1:13" ht="13.5" customHeight="1" thickBot="1">
      <c r="A9" s="1"/>
      <c r="B9" s="81"/>
      <c r="C9" s="73"/>
      <c r="D9" s="11"/>
      <c r="E9" s="12"/>
      <c r="F9" s="73"/>
      <c r="G9" s="73"/>
      <c r="H9" s="13"/>
      <c r="I9" s="1"/>
      <c r="J9" s="1"/>
      <c r="K9" s="1"/>
      <c r="L9" s="1"/>
    </row>
    <row r="10" spans="1:13" ht="9.75" customHeight="1" thickTop="1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>
      <c r="A11" s="2"/>
      <c r="B11" s="2" t="s">
        <v>36</v>
      </c>
      <c r="C11" s="87" t="str">
        <f>E3</f>
        <v>大学</v>
      </c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"/>
      <c r="B12" s="41" t="s">
        <v>0</v>
      </c>
      <c r="C12" s="41" t="s">
        <v>2</v>
      </c>
      <c r="D12" s="41" t="s">
        <v>1</v>
      </c>
      <c r="E12" s="163" t="s">
        <v>37</v>
      </c>
      <c r="F12" s="163"/>
      <c r="G12" s="2"/>
      <c r="H12" s="2"/>
      <c r="I12" s="2"/>
      <c r="J12" s="2"/>
      <c r="K12" s="2"/>
      <c r="L12" s="2"/>
    </row>
    <row r="13" spans="1:13" ht="14.25">
      <c r="A13" s="2"/>
      <c r="B13" s="41" t="s">
        <v>132</v>
      </c>
      <c r="C13" s="42" t="str">
        <f>E13+F13&amp;"種目×"&amp;M13&amp;"円"</f>
        <v>0種目×円</v>
      </c>
      <c r="D13" s="43">
        <f>M13*(E13+F13)</f>
        <v>0</v>
      </c>
      <c r="E13" s="82">
        <f>SUM(男子!R6:R50)</f>
        <v>0</v>
      </c>
      <c r="F13" s="84">
        <f>SUM(女子!R6:R50)</f>
        <v>0</v>
      </c>
      <c r="G13" s="2"/>
      <c r="H13" s="2"/>
      <c r="I13" s="2"/>
      <c r="J13" s="2"/>
      <c r="K13" s="2"/>
      <c r="L13" s="2"/>
    </row>
    <row r="14" spans="1:13" ht="15" thickBot="1">
      <c r="A14" s="2"/>
      <c r="B14" s="64" t="s">
        <v>133</v>
      </c>
      <c r="C14" s="46" t="str">
        <f>E14+F14&amp;"種目×"&amp;M14&amp;"円"</f>
        <v>0種目×円</v>
      </c>
      <c r="D14" s="47">
        <f>M14*(E14+F14)</f>
        <v>0</v>
      </c>
      <c r="E14" s="83">
        <f>COUNTIF(男子!T2:T5,"&lt;&gt;0")</f>
        <v>0</v>
      </c>
      <c r="F14" s="85">
        <f>COUNTIF(女子!T2:T5,"&lt;&gt;0")</f>
        <v>0</v>
      </c>
      <c r="G14" s="2"/>
      <c r="H14" s="2"/>
      <c r="I14" s="2"/>
      <c r="J14" s="2"/>
      <c r="K14" s="2"/>
      <c r="L14" s="2"/>
    </row>
    <row r="15" spans="1:13" ht="15" thickTop="1">
      <c r="A15" s="2"/>
      <c r="B15" s="58" t="s">
        <v>21</v>
      </c>
      <c r="C15" s="44"/>
      <c r="D15" s="45">
        <f>SUM(D13:D14)</f>
        <v>0</v>
      </c>
      <c r="E15" s="164"/>
      <c r="F15" s="164"/>
      <c r="G15" s="2"/>
      <c r="H15" s="2"/>
      <c r="I15" s="2"/>
      <c r="J15" s="2"/>
      <c r="K15" s="2"/>
      <c r="L15" s="2"/>
    </row>
    <row r="16" spans="1:13" ht="12.75" customHeight="1">
      <c r="A16" s="2"/>
      <c r="B16" s="89"/>
      <c r="C16" s="90"/>
      <c r="D16" s="91"/>
      <c r="E16" s="92"/>
      <c r="F16" s="92"/>
      <c r="G16" s="2"/>
      <c r="H16" s="2"/>
      <c r="I16" s="2"/>
      <c r="J16" s="2"/>
      <c r="K16" s="2"/>
      <c r="L16" s="2"/>
    </row>
    <row r="17" spans="1:12" ht="21.75" hidden="1" customHeight="1">
      <c r="A17" s="99">
        <v>100100</v>
      </c>
      <c r="B17" s="88" t="str">
        <f>E3</f>
        <v>大学</v>
      </c>
      <c r="C17" s="88">
        <f>C3</f>
        <v>0</v>
      </c>
      <c r="D17" s="88">
        <f>E6</f>
        <v>0</v>
      </c>
      <c r="E17" s="131">
        <f>E8</f>
        <v>0</v>
      </c>
      <c r="F17" s="93">
        <f>E13</f>
        <v>0</v>
      </c>
      <c r="G17" s="94">
        <f>F13</f>
        <v>0</v>
      </c>
      <c r="H17" s="93">
        <f>E14</f>
        <v>0</v>
      </c>
      <c r="I17" s="94">
        <f>F14</f>
        <v>0</v>
      </c>
      <c r="J17" s="95">
        <f>D15</f>
        <v>0</v>
      </c>
      <c r="K17" s="88"/>
      <c r="L17" s="2"/>
    </row>
    <row r="18" spans="1:12" ht="58.35" customHeight="1">
      <c r="A18" s="88"/>
      <c r="B18" s="98" t="s">
        <v>43</v>
      </c>
      <c r="C18" s="154" t="s">
        <v>134</v>
      </c>
      <c r="D18" s="155"/>
      <c r="E18" s="155"/>
      <c r="F18" s="155"/>
      <c r="G18" s="155"/>
      <c r="H18" s="155"/>
      <c r="I18" s="94"/>
      <c r="J18" s="95"/>
      <c r="K18" s="88"/>
      <c r="L18" s="2"/>
    </row>
    <row r="19" spans="1:12" ht="13.5" customHeight="1">
      <c r="A19" s="88"/>
      <c r="B19" s="97"/>
      <c r="C19" s="156" t="s">
        <v>104</v>
      </c>
      <c r="D19" s="157"/>
      <c r="E19" s="157"/>
      <c r="F19" s="157"/>
      <c r="G19" s="157"/>
      <c r="H19" s="157"/>
      <c r="I19" s="94"/>
      <c r="J19" s="95"/>
      <c r="K19" s="88"/>
      <c r="L19" s="2"/>
    </row>
    <row r="20" spans="1:12" ht="32.25" hidden="1" customHeight="1">
      <c r="A20" s="88"/>
      <c r="B20" s="97"/>
      <c r="C20" s="158" t="s">
        <v>107</v>
      </c>
      <c r="D20" s="157"/>
      <c r="E20" s="157"/>
      <c r="F20" s="157"/>
      <c r="G20" s="157"/>
      <c r="H20" s="157"/>
      <c r="I20" s="94"/>
      <c r="J20" s="95"/>
      <c r="K20" s="88"/>
      <c r="L20" s="2"/>
    </row>
    <row r="21" spans="1:12" ht="30.75" customHeight="1">
      <c r="A21" s="88"/>
      <c r="B21" s="97"/>
      <c r="C21" s="156" t="s">
        <v>105</v>
      </c>
      <c r="D21" s="157"/>
      <c r="E21" s="157"/>
      <c r="F21" s="157"/>
      <c r="G21" s="157"/>
      <c r="H21" s="157"/>
      <c r="I21" s="94"/>
      <c r="J21" s="95"/>
      <c r="K21" s="88"/>
      <c r="L21" s="2"/>
    </row>
    <row r="22" spans="1:12" ht="20.25" customHeight="1">
      <c r="A22" s="88"/>
      <c r="B22" s="97"/>
      <c r="C22" s="156" t="s">
        <v>106</v>
      </c>
      <c r="D22" s="157"/>
      <c r="E22" s="157"/>
      <c r="F22" s="157"/>
      <c r="G22" s="157"/>
      <c r="H22" s="157"/>
      <c r="I22" s="94"/>
      <c r="J22" s="95"/>
      <c r="K22" s="88"/>
      <c r="L22" s="2"/>
    </row>
    <row r="23" spans="1:12" ht="15.75" customHeight="1">
      <c r="A23" s="88"/>
      <c r="B23" s="98" t="s">
        <v>44</v>
      </c>
      <c r="C23" s="156" t="s">
        <v>45</v>
      </c>
      <c r="D23" s="157"/>
      <c r="E23" s="157"/>
      <c r="F23" s="157"/>
      <c r="G23" s="157"/>
      <c r="H23" s="157"/>
      <c r="I23" s="94"/>
      <c r="J23" s="95"/>
      <c r="K23" s="88"/>
      <c r="L23" s="2"/>
    </row>
    <row r="24" spans="1:12" ht="4.5" customHeight="1">
      <c r="A24" s="88"/>
      <c r="B24" s="97"/>
      <c r="C24" s="156"/>
      <c r="D24" s="157"/>
      <c r="E24" s="157"/>
      <c r="F24" s="157"/>
      <c r="G24" s="157"/>
      <c r="H24" s="157"/>
      <c r="I24" s="94"/>
      <c r="J24" s="95"/>
      <c r="K24" s="88"/>
      <c r="L24" s="2"/>
    </row>
    <row r="25" spans="1:12" ht="49.5" customHeight="1">
      <c r="A25" s="2"/>
      <c r="B25" s="162" t="s">
        <v>148</v>
      </c>
      <c r="C25" s="162"/>
      <c r="D25" s="162"/>
      <c r="E25" s="162"/>
      <c r="F25" s="162"/>
      <c r="G25" s="162"/>
      <c r="H25" s="162"/>
      <c r="I25" s="162"/>
      <c r="J25" s="2"/>
      <c r="K25" s="2"/>
      <c r="L25" s="2"/>
    </row>
    <row r="26" spans="1:12" ht="71.25" customHeight="1">
      <c r="A26" s="2"/>
      <c r="B26" s="153" t="s">
        <v>135</v>
      </c>
      <c r="C26" s="153"/>
      <c r="D26" s="153"/>
      <c r="E26" s="153"/>
      <c r="F26" s="153"/>
      <c r="G26" s="153"/>
      <c r="H26" s="153"/>
      <c r="I26" s="96"/>
      <c r="J26" s="2"/>
      <c r="K26" s="2"/>
      <c r="L26" s="2"/>
    </row>
    <row r="27" spans="1:12" ht="3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 customHeight="1"/>
    <row r="30" spans="1:12" ht="13.5" hidden="1" customHeight="1"/>
    <row r="31" spans="1:12" hidden="1">
      <c r="B31" t="s">
        <v>55</v>
      </c>
    </row>
    <row r="32" spans="1:12" hidden="1">
      <c r="B32" t="s">
        <v>56</v>
      </c>
    </row>
    <row r="33" spans="2:2" hidden="1">
      <c r="B33" t="s">
        <v>57</v>
      </c>
    </row>
    <row r="34" spans="2:2" hidden="1">
      <c r="B34" t="s">
        <v>58</v>
      </c>
    </row>
    <row r="35" spans="2:2" hidden="1">
      <c r="B35" t="s">
        <v>59</v>
      </c>
    </row>
    <row r="36" spans="2:2" hidden="1">
      <c r="B36" t="s">
        <v>60</v>
      </c>
    </row>
    <row r="37" spans="2:2" hidden="1">
      <c r="B37" t="s">
        <v>61</v>
      </c>
    </row>
    <row r="38" spans="2:2" hidden="1">
      <c r="B38" t="s">
        <v>62</v>
      </c>
    </row>
    <row r="39" spans="2:2" hidden="1">
      <c r="B39" t="s">
        <v>63</v>
      </c>
    </row>
    <row r="40" spans="2:2" hidden="1">
      <c r="B40" t="s">
        <v>64</v>
      </c>
    </row>
    <row r="41" spans="2:2" hidden="1">
      <c r="B41" t="s">
        <v>65</v>
      </c>
    </row>
    <row r="42" spans="2:2" hidden="1">
      <c r="B42" t="s">
        <v>66</v>
      </c>
    </row>
    <row r="43" spans="2:2" hidden="1">
      <c r="B43" t="s">
        <v>67</v>
      </c>
    </row>
    <row r="44" spans="2:2" hidden="1">
      <c r="B44" t="s">
        <v>68</v>
      </c>
    </row>
    <row r="45" spans="2:2" hidden="1">
      <c r="B45" t="s">
        <v>69</v>
      </c>
    </row>
    <row r="46" spans="2:2" hidden="1">
      <c r="B46" t="s">
        <v>70</v>
      </c>
    </row>
    <row r="47" spans="2:2" hidden="1">
      <c r="B47" t="s">
        <v>71</v>
      </c>
    </row>
    <row r="48" spans="2:2" hidden="1">
      <c r="B48" t="s">
        <v>72</v>
      </c>
    </row>
    <row r="49" spans="2:2" hidden="1">
      <c r="B49" t="s">
        <v>73</v>
      </c>
    </row>
    <row r="50" spans="2:2" hidden="1">
      <c r="B50" t="s">
        <v>74</v>
      </c>
    </row>
    <row r="51" spans="2:2" hidden="1">
      <c r="B51" t="s">
        <v>75</v>
      </c>
    </row>
    <row r="52" spans="2:2" hidden="1">
      <c r="B52" t="s">
        <v>76</v>
      </c>
    </row>
    <row r="53" spans="2:2" hidden="1">
      <c r="B53" t="s">
        <v>77</v>
      </c>
    </row>
    <row r="54" spans="2:2" hidden="1">
      <c r="B54" t="s">
        <v>78</v>
      </c>
    </row>
    <row r="55" spans="2:2" hidden="1">
      <c r="B55" t="s">
        <v>79</v>
      </c>
    </row>
    <row r="56" spans="2:2" hidden="1">
      <c r="B56" t="s">
        <v>80</v>
      </c>
    </row>
    <row r="57" spans="2:2" hidden="1">
      <c r="B57" t="s">
        <v>81</v>
      </c>
    </row>
    <row r="58" spans="2:2" hidden="1">
      <c r="B58" t="s">
        <v>82</v>
      </c>
    </row>
    <row r="59" spans="2:2" hidden="1">
      <c r="B59" t="s">
        <v>83</v>
      </c>
    </row>
    <row r="60" spans="2:2" hidden="1">
      <c r="B60" t="s">
        <v>84</v>
      </c>
    </row>
    <row r="61" spans="2:2" hidden="1">
      <c r="B61" t="s">
        <v>85</v>
      </c>
    </row>
    <row r="62" spans="2:2" hidden="1">
      <c r="B62" t="s">
        <v>86</v>
      </c>
    </row>
    <row r="63" spans="2:2" hidden="1">
      <c r="B63" t="s">
        <v>87</v>
      </c>
    </row>
    <row r="64" spans="2:2" hidden="1">
      <c r="B64" t="s">
        <v>88</v>
      </c>
    </row>
    <row r="65" spans="2:2" hidden="1">
      <c r="B65" t="s">
        <v>89</v>
      </c>
    </row>
    <row r="66" spans="2:2" hidden="1">
      <c r="B66" t="s">
        <v>90</v>
      </c>
    </row>
    <row r="67" spans="2:2" hidden="1">
      <c r="B67" t="s">
        <v>91</v>
      </c>
    </row>
    <row r="68" spans="2:2" hidden="1">
      <c r="B68" t="s">
        <v>92</v>
      </c>
    </row>
    <row r="69" spans="2:2" hidden="1">
      <c r="B69" t="s">
        <v>93</v>
      </c>
    </row>
    <row r="70" spans="2:2" hidden="1">
      <c r="B70" t="s">
        <v>94</v>
      </c>
    </row>
    <row r="71" spans="2:2" hidden="1">
      <c r="B71" t="s">
        <v>95</v>
      </c>
    </row>
    <row r="72" spans="2:2" hidden="1">
      <c r="B72" t="s">
        <v>96</v>
      </c>
    </row>
    <row r="73" spans="2:2" hidden="1">
      <c r="B73" t="s">
        <v>97</v>
      </c>
    </row>
    <row r="74" spans="2:2" hidden="1">
      <c r="B74" t="s">
        <v>98</v>
      </c>
    </row>
    <row r="75" spans="2:2" hidden="1">
      <c r="B75" t="s">
        <v>99</v>
      </c>
    </row>
    <row r="76" spans="2:2" hidden="1">
      <c r="B76" t="s">
        <v>100</v>
      </c>
    </row>
    <row r="77" spans="2:2" hidden="1">
      <c r="B77" t="s">
        <v>101</v>
      </c>
    </row>
    <row r="78" spans="2:2" hidden="1"/>
  </sheetData>
  <sheetProtection sheet="1" selectLockedCells="1"/>
  <mergeCells count="15">
    <mergeCell ref="B1:G1"/>
    <mergeCell ref="E8:F8"/>
    <mergeCell ref="B25:I25"/>
    <mergeCell ref="E12:F12"/>
    <mergeCell ref="E15:F15"/>
    <mergeCell ref="E6:F6"/>
    <mergeCell ref="B4:G4"/>
    <mergeCell ref="B26:H26"/>
    <mergeCell ref="C18:H18"/>
    <mergeCell ref="C19:H19"/>
    <mergeCell ref="C21:H21"/>
    <mergeCell ref="C20:H20"/>
    <mergeCell ref="C22:H22"/>
    <mergeCell ref="C23:H23"/>
    <mergeCell ref="C24:H24"/>
  </mergeCells>
  <phoneticPr fontId="3"/>
  <dataValidations xWindow="397" yWindow="124" count="4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  <dataValidation type="list" showInputMessage="1" showErrorMessage="1" error="リストから選択してください" prompt="▼をクリックして_x000a_選択してください" sqref="E3" xr:uid="{00000000-0002-0000-0000-000002000000}">
      <formula1>$M$4:$M$6</formula1>
    </dataValidation>
    <dataValidation type="list" showInputMessage="1" showErrorMessage="1" error="リストから選択してください" prompt="▼をクリックして_x000a_選択してください" sqref="G3" xr:uid="{00000000-0002-0000-0000-000003000000}">
      <formula1>$B$31:$B$77</formula1>
    </dataValidation>
  </dataValidations>
  <printOptions horizontalCentered="1"/>
  <pageMargins left="0.47244094488188981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99"/>
  <sheetViews>
    <sheetView showGridLines="0" zoomScaleNormal="100" workbookViewId="0">
      <selection activeCell="K6" sqref="K6"/>
    </sheetView>
  </sheetViews>
  <sheetFormatPr defaultRowHeight="13.5"/>
  <cols>
    <col min="1" max="1" width="2.75" style="14" customWidth="1"/>
    <col min="2" max="2" width="9.25" style="14" customWidth="1"/>
    <col min="3" max="3" width="15.75" style="14" customWidth="1"/>
    <col min="4" max="4" width="14.75" style="14" customWidth="1"/>
    <col min="5" max="5" width="3.375" style="14" customWidth="1"/>
    <col min="6" max="6" width="6.25" style="14" customWidth="1"/>
    <col min="7" max="7" width="10.125" style="14" customWidth="1"/>
    <col min="8" max="8" width="6.25" style="14" customWidth="1"/>
    <col min="9" max="9" width="10.125" style="14" customWidth="1"/>
    <col min="10" max="10" width="6.25" style="14" customWidth="1"/>
    <col min="11" max="11" width="10.125" style="14" customWidth="1"/>
    <col min="12" max="12" width="6.25" style="14" customWidth="1"/>
    <col min="13" max="13" width="5.625" style="14" customWidth="1"/>
    <col min="14" max="14" width="5.375" style="14" customWidth="1"/>
    <col min="15" max="16" width="5.625" style="14" customWidth="1"/>
    <col min="17" max="17" width="7.75" style="28" hidden="1" customWidth="1"/>
    <col min="18" max="18" width="7" style="28" hidden="1" customWidth="1"/>
    <col min="19" max="20" width="7.25" style="28" hidden="1" customWidth="1"/>
    <col min="21" max="21" width="7.75" style="28" hidden="1" customWidth="1"/>
    <col min="22" max="22" width="10" style="14" hidden="1" customWidth="1"/>
    <col min="23" max="23" width="7.25" style="14" hidden="1" customWidth="1"/>
    <col min="24" max="24" width="6.25" style="14" hidden="1" customWidth="1"/>
    <col min="25" max="29" width="9.75" style="14" hidden="1" customWidth="1"/>
    <col min="30" max="30" width="1.25" style="14" customWidth="1"/>
    <col min="31" max="31" width="9" style="14"/>
    <col min="32" max="32" width="10" style="14" customWidth="1"/>
    <col min="33" max="16384" width="9" style="14"/>
  </cols>
  <sheetData>
    <row r="1" spans="1:37" ht="14.25" customHeight="1">
      <c r="A1" s="181" t="s">
        <v>128</v>
      </c>
      <c r="B1" s="182"/>
      <c r="C1" s="146" t="s">
        <v>129</v>
      </c>
      <c r="D1" s="104"/>
      <c r="E1" s="103"/>
      <c r="F1" s="103"/>
      <c r="G1" s="35"/>
      <c r="I1" s="36" t="str">
        <f>"所属長名： "&amp;所属データ!$C$6&amp;"  印"</f>
        <v>所属長名：   印</v>
      </c>
      <c r="J1" s="36"/>
      <c r="K1" s="36"/>
      <c r="L1" s="36"/>
      <c r="M1" s="36"/>
      <c r="N1" s="36"/>
      <c r="O1" s="36"/>
      <c r="P1" s="36"/>
      <c r="S1" s="77"/>
      <c r="U1" s="18" t="s">
        <v>29</v>
      </c>
      <c r="V1" s="18" t="s">
        <v>30</v>
      </c>
      <c r="W1" s="18" t="s">
        <v>31</v>
      </c>
      <c r="X1" s="18" t="s">
        <v>15</v>
      </c>
      <c r="Y1" s="18" t="s">
        <v>26</v>
      </c>
      <c r="Z1" s="18" t="s">
        <v>27</v>
      </c>
      <c r="AA1" s="18" t="s">
        <v>28</v>
      </c>
      <c r="AB1" s="18" t="s">
        <v>16</v>
      </c>
      <c r="AC1" s="18" t="s">
        <v>17</v>
      </c>
      <c r="AD1" s="18" t="s">
        <v>18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183"/>
      <c r="B2" s="184"/>
      <c r="C2" s="186" t="str">
        <f>"所属名："&amp;所属データ!$C$3</f>
        <v>所属名：</v>
      </c>
      <c r="D2" s="187"/>
      <c r="E2" s="187"/>
      <c r="F2" s="187"/>
      <c r="G2" s="35"/>
      <c r="I2" s="36" t="str">
        <f>"監督名："&amp;所属データ!$E$6</f>
        <v>監督名：</v>
      </c>
      <c r="M2" s="76" t="str">
        <f>IF(COUNTA(M6:M50)&gt;6,"ﾘﾚｰ人数ｵｰﾊﾞｰ","")</f>
        <v/>
      </c>
      <c r="N2" s="76" t="str">
        <f>IF(COUNTA(N6:N50)&gt;6,"ﾘﾚｰ人数ｵｰﾊﾞｰ","")</f>
        <v/>
      </c>
      <c r="O2" s="76"/>
      <c r="P2" s="76" t="str">
        <f>IF(COUNTA(P6:P50)&gt;6,"ﾘﾚｰ人数ｵｰﾊﾞｰ","")</f>
        <v/>
      </c>
      <c r="S2" s="27"/>
      <c r="T2" s="28">
        <f>IF(COUNTA(M6:M50)&gt;0,所属データ!$E$3&amp;M5,0)</f>
        <v>0</v>
      </c>
      <c r="U2" s="15">
        <f>所属データ!$A$17/100+430000</f>
        <v>431001</v>
      </c>
      <c r="V2" s="15">
        <f>所属データ!$C$3</f>
        <v>0</v>
      </c>
      <c r="Y2" s="14" t="str">
        <f>IF(ISERROR(SMALL($S$6:$S$50,1)),"",SMALL($S$6:$S$50,1))</f>
        <v/>
      </c>
      <c r="Z2" s="14" t="str">
        <f>IF(ISERROR(SMALL($S$6:$S$50,2)),"",SMALL($S$6:$S$50,2))</f>
        <v/>
      </c>
      <c r="AA2" s="14" t="str">
        <f>IF(ISERROR(SMALL($S$6:$S$50,3)),"",SMALL($S$6:$S$50,3))</f>
        <v/>
      </c>
      <c r="AB2" s="14" t="str">
        <f>IF(ISERROR(SMALL($S$6:$S$50,4)),"",SMALL($S$6:$S$50,4))</f>
        <v/>
      </c>
      <c r="AC2" s="14" t="str">
        <f>IF(ISERROR(SMALL($S$6:$S$50,5)),"",SMALL($S$6:$S$50,5))</f>
        <v/>
      </c>
      <c r="AD2" s="14" t="str">
        <f>IF(ISERROR(SMALL($S$6:$S$50,6)),"",SMALL($S$6:$S$50,6))</f>
        <v/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185"/>
      <c r="B3" s="185"/>
      <c r="C3" s="185"/>
      <c r="D3" s="130"/>
      <c r="E3" s="28"/>
      <c r="F3" s="28"/>
      <c r="G3" s="28"/>
      <c r="H3" s="75"/>
      <c r="I3" s="75"/>
      <c r="M3" s="175" t="s">
        <v>147</v>
      </c>
      <c r="N3" s="175"/>
      <c r="O3" s="175" t="s">
        <v>130</v>
      </c>
      <c r="P3" s="175"/>
      <c r="Q3" s="28" t="s">
        <v>23</v>
      </c>
      <c r="T3" s="28">
        <f>IF(COUNTA(N6:N50)&gt;0,所属データ!$E$3&amp;N5,0)</f>
        <v>0</v>
      </c>
      <c r="U3" s="15">
        <f>所属データ!$A$17/100+430000</f>
        <v>431001</v>
      </c>
      <c r="V3" s="15">
        <f>所属データ!$C$3</f>
        <v>0</v>
      </c>
      <c r="Y3" s="14" t="str">
        <f>IF(ISERROR(SMALL($T$6:$T$50,1)),"",SMALL($T$6:$T$50,1))</f>
        <v/>
      </c>
      <c r="Z3" s="14" t="str">
        <f>IF(ISERROR(SMALL($T$6:$T$50,2)),"",SMALL($T$6:$T$50,2))</f>
        <v/>
      </c>
      <c r="AA3" s="14" t="str">
        <f>IF(ISERROR(SMALL($T$6:$T$50,3)),"",SMALL($T$6:$T$50,3))</f>
        <v/>
      </c>
      <c r="AB3" s="14" t="str">
        <f>IF(ISERROR(SMALL($T$6:$T$50,4)),"",SMALL($T$6:$T$50,4))</f>
        <v/>
      </c>
      <c r="AC3" s="14" t="str">
        <f>IF(ISERROR(SMALL($T$6:$T$50,5)),"",SMALL($T$6:$T$50,5))</f>
        <v/>
      </c>
      <c r="AD3" s="14" t="str">
        <f>IF(ISERROR(SMALL($T$6:$T$50,6)),"",SMALL($T$6:$T$50,6))</f>
        <v/>
      </c>
      <c r="AE3" s="20"/>
      <c r="AF3" s="19"/>
      <c r="AG3" s="19"/>
      <c r="AH3" s="19"/>
      <c r="AI3" s="19"/>
      <c r="AJ3" s="19"/>
      <c r="AK3" s="19"/>
    </row>
    <row r="4" spans="1:37" ht="12" customHeight="1">
      <c r="A4" s="177" t="s">
        <v>20</v>
      </c>
      <c r="B4" s="179" t="s">
        <v>32</v>
      </c>
      <c r="C4" s="30" t="s">
        <v>19</v>
      </c>
      <c r="D4" s="30" t="s">
        <v>109</v>
      </c>
      <c r="E4" s="170" t="s">
        <v>22</v>
      </c>
      <c r="F4" s="172" t="s">
        <v>102</v>
      </c>
      <c r="G4" s="169" t="s">
        <v>34</v>
      </c>
      <c r="H4" s="169"/>
      <c r="I4" s="169" t="s">
        <v>47</v>
      </c>
      <c r="J4" s="169"/>
      <c r="K4" s="169" t="s">
        <v>48</v>
      </c>
      <c r="L4" s="174"/>
      <c r="M4" s="176"/>
      <c r="N4" s="176"/>
      <c r="O4" s="176"/>
      <c r="P4" s="176"/>
      <c r="T4" s="28">
        <f>IF(COUNTA(O5:O49)&gt;0,所属データ!$E$3&amp;O5,0)</f>
        <v>0</v>
      </c>
      <c r="U4" s="15">
        <f>所属データ!$A$17/100+430000</f>
        <v>431001</v>
      </c>
      <c r="V4" s="15">
        <f>所属データ!$C$3</f>
        <v>0</v>
      </c>
      <c r="Y4" s="14" t="str">
        <f>IF(ISERROR(SMALL($U$6:$U$50,1)),"",SMALL($U$6:$U$50,1))</f>
        <v/>
      </c>
      <c r="Z4" s="14" t="str">
        <f>IF(ISERROR(SMALL($U$6:$U$50,2)),"",SMALL($U$6:$U$50,2))</f>
        <v/>
      </c>
      <c r="AA4" s="14" t="str">
        <f>IF(ISERROR(SMALL($U$6:$U$50,3)),"",SMALL($U$6:$U$50,3))</f>
        <v/>
      </c>
      <c r="AB4" s="14" t="str">
        <f>IF(ISERROR(SMALL($U$6:$U$50,4)),"",SMALL($U$6:$U$50,4))</f>
        <v/>
      </c>
      <c r="AC4" s="14" t="str">
        <f>IF(ISERROR(SMALL($U$6:$U$50,5)),"",SMALL($U$6:$U$50,5))</f>
        <v/>
      </c>
      <c r="AD4" s="14" t="str">
        <f>IF(ISERROR(SMALL($U$6:$U$50,6)),"",SMALL($U$6:$U$50,6))</f>
        <v/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178"/>
      <c r="B5" s="180"/>
      <c r="C5" s="40" t="s">
        <v>111</v>
      </c>
      <c r="D5" s="40" t="s">
        <v>108</v>
      </c>
      <c r="E5" s="171"/>
      <c r="F5" s="173"/>
      <c r="G5" s="31" t="s">
        <v>24</v>
      </c>
      <c r="H5" s="32" t="s">
        <v>25</v>
      </c>
      <c r="I5" s="31" t="s">
        <v>24</v>
      </c>
      <c r="J5" s="102" t="s">
        <v>25</v>
      </c>
      <c r="K5" s="31" t="s">
        <v>24</v>
      </c>
      <c r="L5" s="102" t="s">
        <v>25</v>
      </c>
      <c r="M5" s="150"/>
      <c r="N5" s="151"/>
      <c r="O5" s="150"/>
      <c r="P5" s="152"/>
      <c r="Q5" s="29">
        <f>COUNTA(C6:C50)</f>
        <v>0</v>
      </c>
      <c r="R5" s="29"/>
      <c r="T5" s="28">
        <f>IF(COUNTA(P6:P50)&gt;0,所属データ!$E$3&amp;P5,0)</f>
        <v>0</v>
      </c>
      <c r="U5" s="15">
        <f>所属データ!$A$17/100+430000</f>
        <v>431001</v>
      </c>
      <c r="V5" s="15">
        <f>所属データ!$C$3</f>
        <v>0</v>
      </c>
      <c r="Y5" s="14" t="str">
        <f>IF(ISERROR(SMALL($V$6:$V$50,1)),"",SMALL($V$6:$V$50,1))</f>
        <v/>
      </c>
      <c r="Z5" s="14" t="str">
        <f>IF(ISERROR(SMALL($V$6:$V$50,2)),"",SMALL($V$6:$V$50,2))</f>
        <v/>
      </c>
      <c r="AA5" s="14" t="str">
        <f>IF(ISERROR(SMALL($V$6:$V$50,3)),"",SMALL($V$6:$V$50,3))</f>
        <v/>
      </c>
      <c r="AB5" s="14" t="str">
        <f>IF(ISERROR(SMALL($V$6:$V$50,4)),"",SMALL($V$6:$V$50,4))</f>
        <v/>
      </c>
      <c r="AC5" s="14" t="str">
        <f>IF(ISERROR(SMALL($V$6:$V$50,5)),"",SMALL($V$6:$V$50,5))</f>
        <v/>
      </c>
      <c r="AD5" s="14" t="str">
        <f>IF(ISERROR(SMALL($V$6:$V$50,6)),"",SMALL($V$6:$V$50,6))</f>
        <v/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6">
        <v>1</v>
      </c>
      <c r="B6" s="100"/>
      <c r="C6" s="132"/>
      <c r="D6" s="135"/>
      <c r="E6" s="59"/>
      <c r="F6" s="125" t="str">
        <f>所属データ!$G$3</f>
        <v>熊　本</v>
      </c>
      <c r="G6" s="33"/>
      <c r="H6" s="37"/>
      <c r="I6" s="33"/>
      <c r="J6" s="37"/>
      <c r="K6" s="33"/>
      <c r="L6" s="37"/>
      <c r="M6" s="100"/>
      <c r="N6" s="105"/>
      <c r="O6" s="100"/>
      <c r="P6" s="107"/>
      <c r="Q6" s="28">
        <f>所属データ!$A$17</f>
        <v>100100</v>
      </c>
      <c r="R6" s="28">
        <f>COUNTA(G6,I6,K6)</f>
        <v>0</v>
      </c>
      <c r="S6" s="28" t="str">
        <f t="shared" ref="S6:S50" si="0">IF(M6="","",Q6*1000+10000+A6)</f>
        <v/>
      </c>
      <c r="T6" s="28" t="str">
        <f t="shared" ref="T6:T50" si="1">IF(N6="","",Q6*1000+10000+A6)</f>
        <v/>
      </c>
      <c r="U6" s="28" t="str">
        <f t="shared" ref="U6:U50" si="2">IF(O6="","",Q6*1000+10000+A6)</f>
        <v/>
      </c>
      <c r="V6" s="28" t="str">
        <f t="shared" ref="V6:V50" si="3">IF(P6="","",Q6*1000+10000+A6)</f>
        <v/>
      </c>
      <c r="AE6" s="15"/>
      <c r="AF6" s="39"/>
      <c r="AG6" s="19"/>
      <c r="AH6" s="19"/>
      <c r="AI6" s="19"/>
      <c r="AJ6" s="19"/>
      <c r="AK6" s="19"/>
    </row>
    <row r="7" spans="1:37" ht="14.25" customHeight="1">
      <c r="A7" s="67">
        <v>2</v>
      </c>
      <c r="B7" s="100"/>
      <c r="C7" s="132"/>
      <c r="D7" s="135"/>
      <c r="E7" s="59"/>
      <c r="F7" s="123" t="str">
        <f>所属データ!$G$3</f>
        <v>熊　本</v>
      </c>
      <c r="G7" s="33"/>
      <c r="H7" s="37"/>
      <c r="I7" s="33"/>
      <c r="J7" s="37"/>
      <c r="K7" s="33"/>
      <c r="L7" s="37"/>
      <c r="M7" s="100"/>
      <c r="N7" s="105"/>
      <c r="O7" s="100"/>
      <c r="P7" s="107"/>
      <c r="Q7" s="28">
        <f>所属データ!$A$17</f>
        <v>100100</v>
      </c>
      <c r="R7" s="28">
        <f t="shared" ref="R7:R50" si="4">COUNTA(G7,I7,K7)</f>
        <v>0</v>
      </c>
      <c r="S7" s="28" t="str">
        <f t="shared" si="0"/>
        <v/>
      </c>
      <c r="T7" s="28" t="str">
        <f t="shared" si="1"/>
        <v/>
      </c>
      <c r="U7" s="28" t="str">
        <f t="shared" si="2"/>
        <v/>
      </c>
      <c r="V7" s="28" t="str">
        <f t="shared" si="3"/>
        <v/>
      </c>
    </row>
    <row r="8" spans="1:37" ht="14.25" customHeight="1">
      <c r="A8" s="67">
        <v>3</v>
      </c>
      <c r="B8" s="100"/>
      <c r="C8" s="132"/>
      <c r="D8" s="135"/>
      <c r="E8" s="59"/>
      <c r="F8" s="123" t="str">
        <f>所属データ!$G$3</f>
        <v>熊　本</v>
      </c>
      <c r="G8" s="33"/>
      <c r="H8" s="37"/>
      <c r="I8" s="33"/>
      <c r="J8" s="37"/>
      <c r="K8" s="33"/>
      <c r="L8" s="37"/>
      <c r="M8" s="100"/>
      <c r="N8" s="105"/>
      <c r="O8" s="100"/>
      <c r="P8" s="107"/>
      <c r="Q8" s="28">
        <f>所属データ!$A$17</f>
        <v>100100</v>
      </c>
      <c r="R8" s="28">
        <f t="shared" si="4"/>
        <v>0</v>
      </c>
      <c r="S8" s="28" t="str">
        <f t="shared" si="0"/>
        <v/>
      </c>
      <c r="T8" s="28" t="str">
        <f t="shared" si="1"/>
        <v/>
      </c>
      <c r="U8" s="28" t="str">
        <f t="shared" si="2"/>
        <v/>
      </c>
      <c r="V8" s="28" t="str">
        <f t="shared" si="3"/>
        <v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7" ht="14.25" customHeight="1">
      <c r="A9" s="67">
        <v>4</v>
      </c>
      <c r="B9" s="100"/>
      <c r="C9" s="132"/>
      <c r="D9" s="135"/>
      <c r="E9" s="59"/>
      <c r="F9" s="123" t="str">
        <f>所属データ!$G$3</f>
        <v>熊　本</v>
      </c>
      <c r="G9" s="33"/>
      <c r="H9" s="37"/>
      <c r="I9" s="33"/>
      <c r="J9" s="37"/>
      <c r="K9" s="33"/>
      <c r="L9" s="37"/>
      <c r="M9" s="100"/>
      <c r="N9" s="105"/>
      <c r="O9" s="100"/>
      <c r="P9" s="107"/>
      <c r="Q9" s="28">
        <f>所属データ!$A$17</f>
        <v>100100</v>
      </c>
      <c r="R9" s="28">
        <f t="shared" si="4"/>
        <v>0</v>
      </c>
      <c r="S9" s="28" t="str">
        <f t="shared" si="0"/>
        <v/>
      </c>
      <c r="T9" s="28" t="str">
        <f t="shared" si="1"/>
        <v/>
      </c>
      <c r="U9" s="28" t="str">
        <f t="shared" si="2"/>
        <v/>
      </c>
      <c r="V9" s="28" t="str">
        <f t="shared" si="3"/>
        <v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7" ht="14.25" customHeight="1" thickBot="1">
      <c r="A10" s="68">
        <v>5</v>
      </c>
      <c r="B10" s="101"/>
      <c r="C10" s="133"/>
      <c r="D10" s="134"/>
      <c r="E10" s="60"/>
      <c r="F10" s="124" t="str">
        <f>所属データ!$G$3</f>
        <v>熊　本</v>
      </c>
      <c r="G10" s="34"/>
      <c r="H10" s="38"/>
      <c r="I10" s="34"/>
      <c r="J10" s="38"/>
      <c r="K10" s="34"/>
      <c r="L10" s="38"/>
      <c r="M10" s="101"/>
      <c r="N10" s="106"/>
      <c r="O10" s="101"/>
      <c r="P10" s="108"/>
      <c r="Q10" s="28">
        <f>所属データ!$A$17</f>
        <v>100100</v>
      </c>
      <c r="R10" s="28">
        <f t="shared" si="4"/>
        <v>0</v>
      </c>
      <c r="S10" s="28" t="str">
        <f t="shared" si="0"/>
        <v/>
      </c>
      <c r="T10" s="28" t="str">
        <f t="shared" si="1"/>
        <v/>
      </c>
      <c r="U10" s="28" t="str">
        <f t="shared" si="2"/>
        <v/>
      </c>
      <c r="V10" s="28" t="str">
        <f t="shared" si="3"/>
        <v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7" ht="14.25" customHeight="1">
      <c r="A11" s="66">
        <v>6</v>
      </c>
      <c r="B11" s="100"/>
      <c r="C11" s="132"/>
      <c r="D11" s="135"/>
      <c r="E11" s="59"/>
      <c r="F11" s="123" t="str">
        <f>所属データ!$G$3</f>
        <v>熊　本</v>
      </c>
      <c r="G11" s="33"/>
      <c r="H11" s="37"/>
      <c r="I11" s="33"/>
      <c r="J11" s="37"/>
      <c r="K11" s="33"/>
      <c r="L11" s="37"/>
      <c r="M11" s="100"/>
      <c r="N11" s="105"/>
      <c r="O11" s="100"/>
      <c r="P11" s="107"/>
      <c r="Q11" s="28">
        <f>所属データ!$A$17</f>
        <v>100100</v>
      </c>
      <c r="R11" s="28">
        <f t="shared" si="4"/>
        <v>0</v>
      </c>
      <c r="S11" s="28" t="str">
        <f t="shared" si="0"/>
        <v/>
      </c>
      <c r="T11" s="28" t="str">
        <f t="shared" si="1"/>
        <v/>
      </c>
      <c r="U11" s="28" t="str">
        <f t="shared" si="2"/>
        <v/>
      </c>
      <c r="V11" s="28" t="str">
        <f t="shared" si="3"/>
        <v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7" ht="14.25" customHeight="1">
      <c r="A12" s="67">
        <v>7</v>
      </c>
      <c r="B12" s="100"/>
      <c r="C12" s="132"/>
      <c r="D12" s="135"/>
      <c r="E12" s="59"/>
      <c r="F12" s="123" t="str">
        <f>所属データ!$G$3</f>
        <v>熊　本</v>
      </c>
      <c r="G12" s="33"/>
      <c r="H12" s="37"/>
      <c r="I12" s="33"/>
      <c r="J12" s="37"/>
      <c r="K12" s="33"/>
      <c r="L12" s="37"/>
      <c r="M12" s="100"/>
      <c r="N12" s="105"/>
      <c r="O12" s="100"/>
      <c r="P12" s="107"/>
      <c r="Q12" s="28">
        <f>所属データ!$A$17</f>
        <v>100100</v>
      </c>
      <c r="R12" s="28">
        <f t="shared" si="4"/>
        <v>0</v>
      </c>
      <c r="S12" s="28" t="str">
        <f t="shared" si="0"/>
        <v/>
      </c>
      <c r="T12" s="28" t="str">
        <f t="shared" si="1"/>
        <v/>
      </c>
      <c r="U12" s="28" t="str">
        <f t="shared" si="2"/>
        <v/>
      </c>
      <c r="V12" s="28" t="str">
        <f t="shared" si="3"/>
        <v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7" ht="14.25" customHeight="1">
      <c r="A13" s="67">
        <v>8</v>
      </c>
      <c r="B13" s="100"/>
      <c r="C13" s="132"/>
      <c r="D13" s="135"/>
      <c r="E13" s="59"/>
      <c r="F13" s="123" t="str">
        <f>所属データ!$G$3</f>
        <v>熊　本</v>
      </c>
      <c r="G13" s="33"/>
      <c r="H13" s="37"/>
      <c r="I13" s="33"/>
      <c r="J13" s="37"/>
      <c r="K13" s="33"/>
      <c r="L13" s="37"/>
      <c r="M13" s="100"/>
      <c r="N13" s="105"/>
      <c r="O13" s="100"/>
      <c r="P13" s="107"/>
      <c r="Q13" s="28">
        <f>所属データ!$A$17</f>
        <v>100100</v>
      </c>
      <c r="R13" s="28">
        <f t="shared" si="4"/>
        <v>0</v>
      </c>
      <c r="S13" s="28" t="str">
        <f t="shared" si="0"/>
        <v/>
      </c>
      <c r="T13" s="28" t="str">
        <f t="shared" si="1"/>
        <v/>
      </c>
      <c r="U13" s="28" t="str">
        <f t="shared" si="2"/>
        <v/>
      </c>
      <c r="V13" s="28" t="str">
        <f t="shared" si="3"/>
        <v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7" ht="14.25" customHeight="1">
      <c r="A14" s="67">
        <v>9</v>
      </c>
      <c r="B14" s="100"/>
      <c r="C14" s="132"/>
      <c r="D14" s="135"/>
      <c r="E14" s="59"/>
      <c r="F14" s="123" t="str">
        <f>所属データ!$G$3</f>
        <v>熊　本</v>
      </c>
      <c r="G14" s="33"/>
      <c r="H14" s="37"/>
      <c r="I14" s="33"/>
      <c r="J14" s="37"/>
      <c r="K14" s="33"/>
      <c r="L14" s="37"/>
      <c r="M14" s="100"/>
      <c r="N14" s="105"/>
      <c r="O14" s="100"/>
      <c r="P14" s="107"/>
      <c r="Q14" s="28">
        <f>所属データ!$A$17</f>
        <v>100100</v>
      </c>
      <c r="R14" s="28">
        <f t="shared" si="4"/>
        <v>0</v>
      </c>
      <c r="S14" s="28" t="str">
        <f t="shared" si="0"/>
        <v/>
      </c>
      <c r="T14" s="28" t="str">
        <f t="shared" si="1"/>
        <v/>
      </c>
      <c r="U14" s="28" t="str">
        <f t="shared" si="2"/>
        <v/>
      </c>
      <c r="V14" s="28" t="str">
        <f t="shared" si="3"/>
        <v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7" ht="14.25" customHeight="1" thickBot="1">
      <c r="A15" s="68">
        <v>10</v>
      </c>
      <c r="B15" s="101"/>
      <c r="C15" s="134"/>
      <c r="D15" s="134"/>
      <c r="E15" s="60"/>
      <c r="F15" s="124" t="str">
        <f>所属データ!$G$3</f>
        <v>熊　本</v>
      </c>
      <c r="G15" s="34"/>
      <c r="H15" s="38"/>
      <c r="I15" s="34"/>
      <c r="J15" s="38"/>
      <c r="K15" s="34"/>
      <c r="L15" s="38"/>
      <c r="M15" s="101"/>
      <c r="N15" s="106"/>
      <c r="O15" s="101"/>
      <c r="P15" s="108"/>
      <c r="Q15" s="28">
        <f>所属データ!$A$17</f>
        <v>100100</v>
      </c>
      <c r="R15" s="28">
        <f t="shared" si="4"/>
        <v>0</v>
      </c>
      <c r="S15" s="28" t="str">
        <f t="shared" si="0"/>
        <v/>
      </c>
      <c r="T15" s="28" t="str">
        <f t="shared" si="1"/>
        <v/>
      </c>
      <c r="U15" s="28" t="str">
        <f t="shared" si="2"/>
        <v/>
      </c>
      <c r="V15" s="28" t="str">
        <f t="shared" si="3"/>
        <v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7" ht="14.25" customHeight="1">
      <c r="A16" s="66">
        <v>11</v>
      </c>
      <c r="B16" s="100"/>
      <c r="C16" s="132"/>
      <c r="D16" s="135"/>
      <c r="E16" s="59"/>
      <c r="F16" s="123" t="str">
        <f>所属データ!$G$3</f>
        <v>熊　本</v>
      </c>
      <c r="G16" s="33"/>
      <c r="H16" s="37"/>
      <c r="I16" s="33"/>
      <c r="J16" s="37"/>
      <c r="K16" s="33"/>
      <c r="L16" s="37"/>
      <c r="M16" s="100"/>
      <c r="N16" s="105"/>
      <c r="O16" s="100"/>
      <c r="P16" s="107"/>
      <c r="Q16" s="28">
        <f>所属データ!$A$17</f>
        <v>100100</v>
      </c>
      <c r="R16" s="28">
        <f t="shared" si="4"/>
        <v>0</v>
      </c>
      <c r="S16" s="28" t="str">
        <f t="shared" si="0"/>
        <v/>
      </c>
      <c r="T16" s="28" t="str">
        <f t="shared" si="1"/>
        <v/>
      </c>
      <c r="U16" s="28" t="str">
        <f t="shared" si="2"/>
        <v/>
      </c>
      <c r="V16" s="28" t="str">
        <f t="shared" si="3"/>
        <v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67">
        <v>12</v>
      </c>
      <c r="B17" s="100"/>
      <c r="C17" s="135"/>
      <c r="D17" s="135"/>
      <c r="E17" s="59"/>
      <c r="F17" s="123" t="str">
        <f>所属データ!$G$3</f>
        <v>熊　本</v>
      </c>
      <c r="G17" s="33"/>
      <c r="H17" s="37"/>
      <c r="I17" s="33"/>
      <c r="J17" s="37"/>
      <c r="K17" s="33"/>
      <c r="L17" s="37"/>
      <c r="M17" s="100"/>
      <c r="N17" s="105"/>
      <c r="O17" s="100"/>
      <c r="P17" s="107"/>
      <c r="Q17" s="28">
        <f>所属データ!$A$17</f>
        <v>100100</v>
      </c>
      <c r="R17" s="28">
        <f t="shared" si="4"/>
        <v>0</v>
      </c>
      <c r="S17" s="28" t="str">
        <f t="shared" si="0"/>
        <v/>
      </c>
      <c r="T17" s="28" t="str">
        <f t="shared" si="1"/>
        <v/>
      </c>
      <c r="U17" s="28" t="str">
        <f t="shared" si="2"/>
        <v/>
      </c>
      <c r="V17" s="28" t="str">
        <f t="shared" si="3"/>
        <v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67">
        <v>13</v>
      </c>
      <c r="B18" s="100"/>
      <c r="C18" s="135"/>
      <c r="D18" s="135"/>
      <c r="E18" s="59"/>
      <c r="F18" s="123" t="str">
        <f>所属データ!$G$3</f>
        <v>熊　本</v>
      </c>
      <c r="G18" s="33"/>
      <c r="H18" s="37"/>
      <c r="I18" s="33"/>
      <c r="J18" s="37"/>
      <c r="K18" s="33"/>
      <c r="L18" s="37"/>
      <c r="M18" s="100"/>
      <c r="N18" s="105"/>
      <c r="O18" s="100"/>
      <c r="P18" s="107"/>
      <c r="Q18" s="28">
        <f>所属データ!$A$17</f>
        <v>100100</v>
      </c>
      <c r="R18" s="28">
        <f t="shared" si="4"/>
        <v>0</v>
      </c>
      <c r="S18" s="28" t="str">
        <f t="shared" si="0"/>
        <v/>
      </c>
      <c r="T18" s="28" t="str">
        <f t="shared" si="1"/>
        <v/>
      </c>
      <c r="U18" s="28" t="str">
        <f t="shared" si="2"/>
        <v/>
      </c>
      <c r="V18" s="28" t="str">
        <f t="shared" si="3"/>
        <v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67">
        <v>14</v>
      </c>
      <c r="B19" s="100"/>
      <c r="C19" s="135"/>
      <c r="D19" s="135"/>
      <c r="E19" s="59"/>
      <c r="F19" s="123" t="str">
        <f>所属データ!$G$3</f>
        <v>熊　本</v>
      </c>
      <c r="G19" s="33"/>
      <c r="H19" s="37"/>
      <c r="I19" s="33"/>
      <c r="J19" s="37"/>
      <c r="K19" s="33"/>
      <c r="L19" s="37"/>
      <c r="M19" s="100"/>
      <c r="N19" s="105"/>
      <c r="O19" s="100"/>
      <c r="P19" s="107"/>
      <c r="Q19" s="28">
        <f>所属データ!$A$17</f>
        <v>100100</v>
      </c>
      <c r="R19" s="28">
        <f t="shared" si="4"/>
        <v>0</v>
      </c>
      <c r="S19" s="28" t="str">
        <f t="shared" si="0"/>
        <v/>
      </c>
      <c r="T19" s="28" t="str">
        <f t="shared" si="1"/>
        <v/>
      </c>
      <c r="U19" s="28" t="str">
        <f t="shared" si="2"/>
        <v/>
      </c>
      <c r="V19" s="28" t="str">
        <f t="shared" si="3"/>
        <v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68">
        <v>15</v>
      </c>
      <c r="B20" s="101"/>
      <c r="C20" s="134"/>
      <c r="D20" s="134"/>
      <c r="E20" s="60"/>
      <c r="F20" s="124" t="str">
        <f>所属データ!$G$3</f>
        <v>熊　本</v>
      </c>
      <c r="G20" s="34"/>
      <c r="H20" s="38"/>
      <c r="I20" s="34"/>
      <c r="J20" s="38"/>
      <c r="K20" s="34"/>
      <c r="L20" s="38"/>
      <c r="M20" s="101"/>
      <c r="N20" s="106"/>
      <c r="O20" s="101"/>
      <c r="P20" s="108"/>
      <c r="Q20" s="28">
        <f>所属データ!$A$17</f>
        <v>100100</v>
      </c>
      <c r="R20" s="28">
        <f t="shared" si="4"/>
        <v>0</v>
      </c>
      <c r="S20" s="28" t="str">
        <f t="shared" si="0"/>
        <v/>
      </c>
      <c r="T20" s="28" t="str">
        <f t="shared" si="1"/>
        <v/>
      </c>
      <c r="U20" s="28" t="str">
        <f t="shared" si="2"/>
        <v/>
      </c>
      <c r="V20" s="28" t="str">
        <f t="shared" si="3"/>
        <v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6">
        <v>16</v>
      </c>
      <c r="B21" s="100"/>
      <c r="C21" s="132"/>
      <c r="D21" s="132"/>
      <c r="E21" s="59"/>
      <c r="F21" s="123" t="str">
        <f>所属データ!$G$3</f>
        <v>熊　本</v>
      </c>
      <c r="G21" s="33"/>
      <c r="H21" s="37"/>
      <c r="I21" s="33"/>
      <c r="J21" s="37"/>
      <c r="K21" s="33"/>
      <c r="L21" s="37"/>
      <c r="M21" s="100"/>
      <c r="N21" s="105"/>
      <c r="O21" s="100"/>
      <c r="P21" s="107"/>
      <c r="Q21" s="28">
        <f>所属データ!$A$17</f>
        <v>100100</v>
      </c>
      <c r="R21" s="28">
        <f t="shared" si="4"/>
        <v>0</v>
      </c>
      <c r="S21" s="28" t="str">
        <f t="shared" si="0"/>
        <v/>
      </c>
      <c r="T21" s="28" t="str">
        <f t="shared" si="1"/>
        <v/>
      </c>
      <c r="U21" s="28" t="str">
        <f t="shared" si="2"/>
        <v/>
      </c>
      <c r="V21" s="28" t="str">
        <f t="shared" si="3"/>
        <v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67">
        <v>17</v>
      </c>
      <c r="B22" s="100"/>
      <c r="C22" s="132"/>
      <c r="D22" s="132"/>
      <c r="E22" s="59"/>
      <c r="F22" s="123" t="str">
        <f>所属データ!$G$3</f>
        <v>熊　本</v>
      </c>
      <c r="G22" s="33"/>
      <c r="H22" s="37"/>
      <c r="I22" s="33"/>
      <c r="J22" s="37"/>
      <c r="K22" s="33"/>
      <c r="L22" s="37"/>
      <c r="M22" s="100"/>
      <c r="N22" s="105"/>
      <c r="O22" s="100"/>
      <c r="P22" s="107"/>
      <c r="Q22" s="28">
        <f>所属データ!$A$17</f>
        <v>100100</v>
      </c>
      <c r="R22" s="28">
        <f t="shared" si="4"/>
        <v>0</v>
      </c>
      <c r="S22" s="28" t="str">
        <f t="shared" si="0"/>
        <v/>
      </c>
      <c r="T22" s="28" t="str">
        <f t="shared" si="1"/>
        <v/>
      </c>
      <c r="U22" s="28" t="str">
        <f t="shared" si="2"/>
        <v/>
      </c>
      <c r="V22" s="28" t="str">
        <f t="shared" si="3"/>
        <v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67">
        <v>18</v>
      </c>
      <c r="B23" s="100"/>
      <c r="C23" s="132"/>
      <c r="D23" s="132"/>
      <c r="E23" s="59"/>
      <c r="F23" s="123" t="str">
        <f>所属データ!$G$3</f>
        <v>熊　本</v>
      </c>
      <c r="G23" s="33"/>
      <c r="H23" s="37"/>
      <c r="I23" s="33"/>
      <c r="J23" s="37"/>
      <c r="K23" s="33"/>
      <c r="L23" s="37"/>
      <c r="M23" s="100"/>
      <c r="N23" s="105"/>
      <c r="O23" s="100"/>
      <c r="P23" s="107"/>
      <c r="Q23" s="28">
        <f>所属データ!$A$17</f>
        <v>100100</v>
      </c>
      <c r="R23" s="28">
        <f t="shared" si="4"/>
        <v>0</v>
      </c>
      <c r="S23" s="28" t="str">
        <f t="shared" si="0"/>
        <v/>
      </c>
      <c r="T23" s="28" t="str">
        <f t="shared" si="1"/>
        <v/>
      </c>
      <c r="U23" s="28" t="str">
        <f t="shared" si="2"/>
        <v/>
      </c>
      <c r="V23" s="28" t="str">
        <f t="shared" si="3"/>
        <v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67">
        <v>19</v>
      </c>
      <c r="B24" s="100"/>
      <c r="C24" s="132"/>
      <c r="D24" s="132"/>
      <c r="E24" s="59"/>
      <c r="F24" s="123" t="str">
        <f>所属データ!$G$3</f>
        <v>熊　本</v>
      </c>
      <c r="G24" s="33"/>
      <c r="H24" s="37"/>
      <c r="I24" s="33"/>
      <c r="J24" s="37"/>
      <c r="K24" s="33"/>
      <c r="L24" s="37"/>
      <c r="M24" s="100"/>
      <c r="N24" s="105"/>
      <c r="O24" s="100"/>
      <c r="P24" s="107"/>
      <c r="Q24" s="28">
        <f>所属データ!$A$17</f>
        <v>100100</v>
      </c>
      <c r="R24" s="28">
        <f t="shared" si="4"/>
        <v>0</v>
      </c>
      <c r="S24" s="28" t="str">
        <f t="shared" si="0"/>
        <v/>
      </c>
      <c r="T24" s="28" t="str">
        <f t="shared" si="1"/>
        <v/>
      </c>
      <c r="U24" s="28" t="str">
        <f t="shared" si="2"/>
        <v/>
      </c>
      <c r="V24" s="28" t="str">
        <f t="shared" si="3"/>
        <v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68">
        <v>20</v>
      </c>
      <c r="B25" s="101"/>
      <c r="C25" s="133"/>
      <c r="D25" s="133"/>
      <c r="E25" s="60"/>
      <c r="F25" s="124" t="str">
        <f>所属データ!$G$3</f>
        <v>熊　本</v>
      </c>
      <c r="G25" s="34"/>
      <c r="H25" s="38"/>
      <c r="I25" s="34"/>
      <c r="J25" s="38"/>
      <c r="K25" s="34"/>
      <c r="L25" s="38"/>
      <c r="M25" s="101"/>
      <c r="N25" s="106"/>
      <c r="O25" s="101"/>
      <c r="P25" s="108"/>
      <c r="Q25" s="28">
        <f>所属データ!$A$17</f>
        <v>100100</v>
      </c>
      <c r="R25" s="28">
        <f t="shared" si="4"/>
        <v>0</v>
      </c>
      <c r="S25" s="28" t="str">
        <f t="shared" si="0"/>
        <v/>
      </c>
      <c r="T25" s="28" t="str">
        <f t="shared" si="1"/>
        <v/>
      </c>
      <c r="U25" s="28" t="str">
        <f t="shared" si="2"/>
        <v/>
      </c>
      <c r="V25" s="28" t="str">
        <f t="shared" si="3"/>
        <v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6">
        <v>21</v>
      </c>
      <c r="B26" s="100"/>
      <c r="C26" s="132"/>
      <c r="D26" s="132"/>
      <c r="E26" s="59"/>
      <c r="F26" s="123" t="str">
        <f>所属データ!$G$3</f>
        <v>熊　本</v>
      </c>
      <c r="G26" s="33"/>
      <c r="H26" s="37"/>
      <c r="I26" s="33"/>
      <c r="J26" s="37"/>
      <c r="K26" s="33"/>
      <c r="L26" s="37"/>
      <c r="M26" s="100"/>
      <c r="N26" s="105"/>
      <c r="O26" s="100"/>
      <c r="P26" s="107"/>
      <c r="Q26" s="28">
        <f>所属データ!$A$17</f>
        <v>100100</v>
      </c>
      <c r="R26" s="28">
        <f t="shared" si="4"/>
        <v>0</v>
      </c>
      <c r="S26" s="28" t="str">
        <f t="shared" si="0"/>
        <v/>
      </c>
      <c r="T26" s="28" t="str">
        <f t="shared" si="1"/>
        <v/>
      </c>
      <c r="U26" s="28" t="str">
        <f t="shared" si="2"/>
        <v/>
      </c>
      <c r="V26" s="28" t="str">
        <f t="shared" si="3"/>
        <v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67">
        <v>22</v>
      </c>
      <c r="B27" s="100"/>
      <c r="C27" s="132"/>
      <c r="D27" s="132"/>
      <c r="E27" s="59"/>
      <c r="F27" s="123" t="str">
        <f>所属データ!$G$3</f>
        <v>熊　本</v>
      </c>
      <c r="G27" s="33"/>
      <c r="H27" s="37"/>
      <c r="I27" s="33"/>
      <c r="J27" s="37"/>
      <c r="K27" s="33"/>
      <c r="L27" s="37"/>
      <c r="M27" s="100"/>
      <c r="N27" s="105"/>
      <c r="O27" s="100"/>
      <c r="P27" s="107"/>
      <c r="Q27" s="28">
        <f>所属データ!$A$17</f>
        <v>100100</v>
      </c>
      <c r="R27" s="28">
        <f t="shared" si="4"/>
        <v>0</v>
      </c>
      <c r="S27" s="28" t="str">
        <f t="shared" si="0"/>
        <v/>
      </c>
      <c r="T27" s="28" t="str">
        <f t="shared" si="1"/>
        <v/>
      </c>
      <c r="U27" s="28" t="str">
        <f t="shared" si="2"/>
        <v/>
      </c>
      <c r="V27" s="28" t="str">
        <f t="shared" si="3"/>
        <v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67">
        <v>23</v>
      </c>
      <c r="B28" s="100"/>
      <c r="C28" s="132"/>
      <c r="D28" s="132"/>
      <c r="E28" s="59"/>
      <c r="F28" s="123" t="str">
        <f>所属データ!$G$3</f>
        <v>熊　本</v>
      </c>
      <c r="G28" s="33"/>
      <c r="H28" s="37"/>
      <c r="I28" s="33"/>
      <c r="J28" s="37"/>
      <c r="K28" s="33"/>
      <c r="L28" s="37"/>
      <c r="M28" s="100"/>
      <c r="N28" s="105"/>
      <c r="O28" s="100"/>
      <c r="P28" s="107"/>
      <c r="Q28" s="28">
        <f>所属データ!$A$17</f>
        <v>100100</v>
      </c>
      <c r="R28" s="28">
        <f t="shared" si="4"/>
        <v>0</v>
      </c>
      <c r="S28" s="28" t="str">
        <f t="shared" si="0"/>
        <v/>
      </c>
      <c r="T28" s="28" t="str">
        <f t="shared" si="1"/>
        <v/>
      </c>
      <c r="U28" s="28" t="str">
        <f t="shared" si="2"/>
        <v/>
      </c>
      <c r="V28" s="28" t="str">
        <f t="shared" si="3"/>
        <v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67">
        <v>24</v>
      </c>
      <c r="B29" s="100"/>
      <c r="C29" s="132"/>
      <c r="D29" s="132"/>
      <c r="E29" s="59"/>
      <c r="F29" s="123" t="str">
        <f>所属データ!$G$3</f>
        <v>熊　本</v>
      </c>
      <c r="G29" s="33"/>
      <c r="H29" s="37"/>
      <c r="I29" s="33"/>
      <c r="J29" s="37"/>
      <c r="K29" s="33"/>
      <c r="L29" s="37"/>
      <c r="M29" s="100"/>
      <c r="N29" s="105"/>
      <c r="O29" s="100"/>
      <c r="P29" s="107"/>
      <c r="Q29" s="28">
        <f>所属データ!$A$17</f>
        <v>100100</v>
      </c>
      <c r="R29" s="28">
        <f t="shared" si="4"/>
        <v>0</v>
      </c>
      <c r="S29" s="28" t="str">
        <f t="shared" si="0"/>
        <v/>
      </c>
      <c r="T29" s="28" t="str">
        <f t="shared" si="1"/>
        <v/>
      </c>
      <c r="U29" s="28" t="str">
        <f t="shared" si="2"/>
        <v/>
      </c>
      <c r="V29" s="28" t="str">
        <f t="shared" si="3"/>
        <v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68">
        <v>25</v>
      </c>
      <c r="B30" s="101"/>
      <c r="C30" s="133"/>
      <c r="D30" s="133"/>
      <c r="E30" s="60"/>
      <c r="F30" s="124" t="str">
        <f>所属データ!$G$3</f>
        <v>熊　本</v>
      </c>
      <c r="G30" s="34"/>
      <c r="H30" s="38"/>
      <c r="I30" s="34"/>
      <c r="J30" s="38"/>
      <c r="K30" s="34"/>
      <c r="L30" s="38"/>
      <c r="M30" s="101"/>
      <c r="N30" s="106"/>
      <c r="O30" s="101"/>
      <c r="P30" s="108"/>
      <c r="Q30" s="28">
        <f>所属データ!$A$17</f>
        <v>100100</v>
      </c>
      <c r="R30" s="28">
        <f t="shared" si="4"/>
        <v>0</v>
      </c>
      <c r="S30" s="28" t="str">
        <f t="shared" si="0"/>
        <v/>
      </c>
      <c r="T30" s="28" t="str">
        <f t="shared" si="1"/>
        <v/>
      </c>
      <c r="U30" s="28" t="str">
        <f t="shared" si="2"/>
        <v/>
      </c>
      <c r="V30" s="28" t="str">
        <f t="shared" si="3"/>
        <v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6">
        <v>26</v>
      </c>
      <c r="B31" s="100"/>
      <c r="C31" s="132"/>
      <c r="D31" s="132"/>
      <c r="E31" s="59"/>
      <c r="F31" s="123" t="str">
        <f>所属データ!$G$3</f>
        <v>熊　本</v>
      </c>
      <c r="G31" s="33"/>
      <c r="H31" s="37"/>
      <c r="I31" s="33"/>
      <c r="J31" s="37"/>
      <c r="K31" s="33"/>
      <c r="L31" s="37"/>
      <c r="M31" s="100"/>
      <c r="N31" s="105"/>
      <c r="O31" s="100"/>
      <c r="P31" s="107"/>
      <c r="Q31" s="28">
        <f>所属データ!$A$17</f>
        <v>100100</v>
      </c>
      <c r="R31" s="28">
        <f t="shared" si="4"/>
        <v>0</v>
      </c>
      <c r="S31" s="28" t="str">
        <f t="shared" si="0"/>
        <v/>
      </c>
      <c r="T31" s="28" t="str">
        <f t="shared" si="1"/>
        <v/>
      </c>
      <c r="U31" s="28" t="str">
        <f t="shared" si="2"/>
        <v/>
      </c>
      <c r="V31" s="28" t="str">
        <f t="shared" si="3"/>
        <v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67">
        <v>27</v>
      </c>
      <c r="B32" s="100"/>
      <c r="C32" s="132"/>
      <c r="D32" s="132"/>
      <c r="E32" s="59"/>
      <c r="F32" s="123" t="str">
        <f>所属データ!$G$3</f>
        <v>熊　本</v>
      </c>
      <c r="G32" s="33"/>
      <c r="H32" s="37"/>
      <c r="I32" s="33"/>
      <c r="J32" s="37"/>
      <c r="K32" s="33"/>
      <c r="L32" s="37"/>
      <c r="M32" s="100"/>
      <c r="N32" s="105"/>
      <c r="O32" s="100"/>
      <c r="P32" s="107"/>
      <c r="Q32" s="28">
        <f>所属データ!$A$17</f>
        <v>100100</v>
      </c>
      <c r="R32" s="28">
        <f t="shared" si="4"/>
        <v>0</v>
      </c>
      <c r="S32" s="28" t="str">
        <f t="shared" si="0"/>
        <v/>
      </c>
      <c r="T32" s="28" t="str">
        <f t="shared" si="1"/>
        <v/>
      </c>
      <c r="U32" s="28" t="str">
        <f t="shared" si="2"/>
        <v/>
      </c>
      <c r="V32" s="28" t="str">
        <f t="shared" si="3"/>
        <v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67">
        <v>28</v>
      </c>
      <c r="B33" s="100"/>
      <c r="C33" s="132"/>
      <c r="D33" s="132"/>
      <c r="E33" s="59"/>
      <c r="F33" s="123" t="str">
        <f>所属データ!$G$3</f>
        <v>熊　本</v>
      </c>
      <c r="G33" s="33"/>
      <c r="H33" s="37"/>
      <c r="I33" s="33"/>
      <c r="J33" s="37"/>
      <c r="K33" s="33"/>
      <c r="L33" s="37"/>
      <c r="M33" s="100"/>
      <c r="N33" s="105"/>
      <c r="O33" s="100"/>
      <c r="P33" s="107"/>
      <c r="Q33" s="28">
        <f>所属データ!$A$17</f>
        <v>100100</v>
      </c>
      <c r="R33" s="28">
        <f t="shared" si="4"/>
        <v>0</v>
      </c>
      <c r="S33" s="28" t="str">
        <f t="shared" si="0"/>
        <v/>
      </c>
      <c r="T33" s="28" t="str">
        <f t="shared" si="1"/>
        <v/>
      </c>
      <c r="U33" s="28" t="str">
        <f t="shared" si="2"/>
        <v/>
      </c>
      <c r="V33" s="28" t="str">
        <f t="shared" si="3"/>
        <v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67">
        <v>29</v>
      </c>
      <c r="B34" s="100"/>
      <c r="C34" s="132"/>
      <c r="D34" s="132"/>
      <c r="E34" s="59"/>
      <c r="F34" s="123" t="str">
        <f>所属データ!$G$3</f>
        <v>熊　本</v>
      </c>
      <c r="G34" s="33"/>
      <c r="H34" s="37"/>
      <c r="I34" s="33"/>
      <c r="J34" s="37"/>
      <c r="K34" s="33"/>
      <c r="L34" s="37"/>
      <c r="M34" s="100"/>
      <c r="N34" s="105"/>
      <c r="O34" s="100"/>
      <c r="P34" s="107"/>
      <c r="Q34" s="28">
        <f>所属データ!$A$17</f>
        <v>100100</v>
      </c>
      <c r="R34" s="28">
        <f t="shared" si="4"/>
        <v>0</v>
      </c>
      <c r="S34" s="28" t="str">
        <f t="shared" si="0"/>
        <v/>
      </c>
      <c r="T34" s="28" t="str">
        <f t="shared" si="1"/>
        <v/>
      </c>
      <c r="U34" s="28" t="str">
        <f t="shared" si="2"/>
        <v/>
      </c>
      <c r="V34" s="28" t="str">
        <f t="shared" si="3"/>
        <v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68">
        <v>30</v>
      </c>
      <c r="B35" s="101"/>
      <c r="C35" s="133"/>
      <c r="D35" s="133"/>
      <c r="E35" s="60"/>
      <c r="F35" s="124" t="str">
        <f>所属データ!$G$3</f>
        <v>熊　本</v>
      </c>
      <c r="G35" s="34"/>
      <c r="H35" s="38"/>
      <c r="I35" s="34"/>
      <c r="J35" s="38"/>
      <c r="K35" s="34"/>
      <c r="L35" s="38"/>
      <c r="M35" s="101"/>
      <c r="N35" s="106"/>
      <c r="O35" s="101"/>
      <c r="P35" s="108"/>
      <c r="Q35" s="28">
        <f>所属データ!$A$17</f>
        <v>100100</v>
      </c>
      <c r="R35" s="28">
        <f t="shared" si="4"/>
        <v>0</v>
      </c>
      <c r="S35" s="28" t="str">
        <f t="shared" si="0"/>
        <v/>
      </c>
      <c r="T35" s="28" t="str">
        <f t="shared" si="1"/>
        <v/>
      </c>
      <c r="U35" s="28" t="str">
        <f t="shared" si="2"/>
        <v/>
      </c>
      <c r="V35" s="28" t="str">
        <f t="shared" si="3"/>
        <v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6">
        <v>31</v>
      </c>
      <c r="B36" s="100"/>
      <c r="C36" s="132"/>
      <c r="D36" s="132"/>
      <c r="E36" s="59"/>
      <c r="F36" s="123" t="str">
        <f>所属データ!$G$3</f>
        <v>熊　本</v>
      </c>
      <c r="G36" s="33"/>
      <c r="H36" s="37"/>
      <c r="I36" s="33"/>
      <c r="J36" s="37"/>
      <c r="K36" s="33"/>
      <c r="L36" s="37"/>
      <c r="M36" s="100"/>
      <c r="N36" s="105"/>
      <c r="O36" s="100"/>
      <c r="P36" s="107"/>
      <c r="Q36" s="28">
        <f>所属データ!$A$17</f>
        <v>100100</v>
      </c>
      <c r="R36" s="28">
        <f t="shared" si="4"/>
        <v>0</v>
      </c>
      <c r="S36" s="28" t="str">
        <f t="shared" si="0"/>
        <v/>
      </c>
      <c r="T36" s="28" t="str">
        <f t="shared" si="1"/>
        <v/>
      </c>
      <c r="U36" s="28" t="str">
        <f t="shared" si="2"/>
        <v/>
      </c>
      <c r="V36" s="28" t="str">
        <f t="shared" si="3"/>
        <v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67">
        <v>32</v>
      </c>
      <c r="B37" s="100"/>
      <c r="C37" s="132"/>
      <c r="D37" s="132"/>
      <c r="E37" s="59"/>
      <c r="F37" s="123" t="str">
        <f>所属データ!$G$3</f>
        <v>熊　本</v>
      </c>
      <c r="G37" s="33"/>
      <c r="H37" s="37"/>
      <c r="I37" s="33"/>
      <c r="J37" s="37"/>
      <c r="K37" s="33"/>
      <c r="L37" s="37"/>
      <c r="M37" s="100"/>
      <c r="N37" s="105"/>
      <c r="O37" s="100"/>
      <c r="P37" s="107"/>
      <c r="Q37" s="28">
        <f>所属データ!$A$17</f>
        <v>100100</v>
      </c>
      <c r="R37" s="28">
        <f t="shared" si="4"/>
        <v>0</v>
      </c>
      <c r="S37" s="28" t="str">
        <f t="shared" si="0"/>
        <v/>
      </c>
      <c r="T37" s="28" t="str">
        <f t="shared" si="1"/>
        <v/>
      </c>
      <c r="U37" s="28" t="str">
        <f t="shared" si="2"/>
        <v/>
      </c>
      <c r="V37" s="28" t="str">
        <f t="shared" si="3"/>
        <v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67">
        <v>33</v>
      </c>
      <c r="B38" s="100"/>
      <c r="C38" s="132"/>
      <c r="D38" s="132"/>
      <c r="E38" s="59"/>
      <c r="F38" s="123" t="str">
        <f>所属データ!$G$3</f>
        <v>熊　本</v>
      </c>
      <c r="G38" s="33"/>
      <c r="H38" s="37"/>
      <c r="I38" s="33"/>
      <c r="J38" s="37"/>
      <c r="K38" s="33"/>
      <c r="L38" s="37"/>
      <c r="M38" s="100"/>
      <c r="N38" s="105"/>
      <c r="O38" s="100"/>
      <c r="P38" s="107"/>
      <c r="Q38" s="28">
        <f>所属データ!$A$17</f>
        <v>100100</v>
      </c>
      <c r="R38" s="28">
        <f t="shared" si="4"/>
        <v>0</v>
      </c>
      <c r="S38" s="28" t="str">
        <f t="shared" si="0"/>
        <v/>
      </c>
      <c r="T38" s="28" t="str">
        <f t="shared" si="1"/>
        <v/>
      </c>
      <c r="U38" s="28" t="str">
        <f t="shared" si="2"/>
        <v/>
      </c>
      <c r="V38" s="28" t="str">
        <f t="shared" si="3"/>
        <v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67">
        <v>34</v>
      </c>
      <c r="B39" s="100"/>
      <c r="C39" s="132"/>
      <c r="D39" s="132"/>
      <c r="E39" s="59"/>
      <c r="F39" s="123" t="str">
        <f>所属データ!$G$3</f>
        <v>熊　本</v>
      </c>
      <c r="G39" s="33"/>
      <c r="H39" s="37"/>
      <c r="I39" s="33"/>
      <c r="J39" s="37"/>
      <c r="K39" s="33"/>
      <c r="L39" s="37"/>
      <c r="M39" s="100"/>
      <c r="N39" s="105"/>
      <c r="O39" s="100"/>
      <c r="P39" s="107"/>
      <c r="Q39" s="28">
        <f>所属データ!$A$17</f>
        <v>100100</v>
      </c>
      <c r="R39" s="28">
        <f t="shared" si="4"/>
        <v>0</v>
      </c>
      <c r="S39" s="28" t="str">
        <f t="shared" si="0"/>
        <v/>
      </c>
      <c r="T39" s="28" t="str">
        <f t="shared" si="1"/>
        <v/>
      </c>
      <c r="U39" s="28" t="str">
        <f t="shared" si="2"/>
        <v/>
      </c>
      <c r="V39" s="28" t="str">
        <f t="shared" si="3"/>
        <v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68">
        <v>35</v>
      </c>
      <c r="B40" s="101"/>
      <c r="C40" s="133"/>
      <c r="D40" s="133"/>
      <c r="E40" s="60"/>
      <c r="F40" s="124" t="str">
        <f>所属データ!$G$3</f>
        <v>熊　本</v>
      </c>
      <c r="G40" s="34"/>
      <c r="H40" s="38"/>
      <c r="I40" s="34"/>
      <c r="J40" s="38"/>
      <c r="K40" s="34"/>
      <c r="L40" s="38"/>
      <c r="M40" s="101"/>
      <c r="N40" s="106"/>
      <c r="O40" s="101"/>
      <c r="P40" s="108"/>
      <c r="Q40" s="28">
        <f>所属データ!$A$17</f>
        <v>100100</v>
      </c>
      <c r="R40" s="28">
        <f t="shared" si="4"/>
        <v>0</v>
      </c>
      <c r="S40" s="28" t="str">
        <f t="shared" si="0"/>
        <v/>
      </c>
      <c r="T40" s="28" t="str">
        <f t="shared" si="1"/>
        <v/>
      </c>
      <c r="U40" s="28" t="str">
        <f t="shared" si="2"/>
        <v/>
      </c>
      <c r="V40" s="28" t="str">
        <f t="shared" si="3"/>
        <v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6">
        <v>36</v>
      </c>
      <c r="B41" s="100"/>
      <c r="C41" s="132"/>
      <c r="D41" s="132"/>
      <c r="E41" s="59"/>
      <c r="F41" s="123" t="str">
        <f>所属データ!$G$3</f>
        <v>熊　本</v>
      </c>
      <c r="G41" s="33"/>
      <c r="H41" s="37"/>
      <c r="I41" s="33"/>
      <c r="J41" s="37"/>
      <c r="K41" s="33"/>
      <c r="L41" s="37"/>
      <c r="M41" s="100"/>
      <c r="N41" s="105"/>
      <c r="O41" s="100"/>
      <c r="P41" s="107"/>
      <c r="Q41" s="28">
        <f>所属データ!$A$17</f>
        <v>100100</v>
      </c>
      <c r="R41" s="28">
        <f t="shared" si="4"/>
        <v>0</v>
      </c>
      <c r="S41" s="28" t="str">
        <f t="shared" si="0"/>
        <v/>
      </c>
      <c r="T41" s="28" t="str">
        <f t="shared" si="1"/>
        <v/>
      </c>
      <c r="U41" s="28" t="str">
        <f t="shared" si="2"/>
        <v/>
      </c>
      <c r="V41" s="28" t="str">
        <f t="shared" si="3"/>
        <v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67">
        <v>37</v>
      </c>
      <c r="B42" s="100"/>
      <c r="C42" s="132"/>
      <c r="D42" s="132"/>
      <c r="E42" s="59"/>
      <c r="F42" s="123" t="str">
        <f>所属データ!$G$3</f>
        <v>熊　本</v>
      </c>
      <c r="G42" s="33"/>
      <c r="H42" s="37"/>
      <c r="I42" s="33"/>
      <c r="J42" s="37"/>
      <c r="K42" s="33"/>
      <c r="L42" s="37"/>
      <c r="M42" s="100"/>
      <c r="N42" s="105"/>
      <c r="O42" s="100"/>
      <c r="P42" s="107"/>
      <c r="Q42" s="28">
        <f>所属データ!$A$17</f>
        <v>100100</v>
      </c>
      <c r="R42" s="28">
        <f t="shared" si="4"/>
        <v>0</v>
      </c>
      <c r="S42" s="28" t="str">
        <f t="shared" si="0"/>
        <v/>
      </c>
      <c r="T42" s="28" t="str">
        <f t="shared" si="1"/>
        <v/>
      </c>
      <c r="U42" s="28" t="str">
        <f t="shared" si="2"/>
        <v/>
      </c>
      <c r="V42" s="28" t="str">
        <f t="shared" si="3"/>
        <v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67">
        <v>38</v>
      </c>
      <c r="B43" s="100"/>
      <c r="C43" s="132"/>
      <c r="D43" s="132"/>
      <c r="E43" s="59"/>
      <c r="F43" s="123" t="str">
        <f>所属データ!$G$3</f>
        <v>熊　本</v>
      </c>
      <c r="G43" s="33"/>
      <c r="H43" s="37"/>
      <c r="I43" s="33"/>
      <c r="J43" s="37"/>
      <c r="K43" s="33"/>
      <c r="L43" s="37"/>
      <c r="M43" s="100"/>
      <c r="N43" s="105"/>
      <c r="O43" s="100"/>
      <c r="P43" s="107"/>
      <c r="Q43" s="28">
        <f>所属データ!$A$17</f>
        <v>100100</v>
      </c>
      <c r="R43" s="28">
        <f t="shared" si="4"/>
        <v>0</v>
      </c>
      <c r="S43" s="28" t="str">
        <f t="shared" si="0"/>
        <v/>
      </c>
      <c r="T43" s="28" t="str">
        <f t="shared" si="1"/>
        <v/>
      </c>
      <c r="U43" s="28" t="str">
        <f t="shared" si="2"/>
        <v/>
      </c>
      <c r="V43" s="28" t="str">
        <f t="shared" si="3"/>
        <v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67">
        <v>39</v>
      </c>
      <c r="B44" s="100"/>
      <c r="C44" s="132"/>
      <c r="D44" s="132"/>
      <c r="E44" s="59"/>
      <c r="F44" s="123" t="str">
        <f>所属データ!$G$3</f>
        <v>熊　本</v>
      </c>
      <c r="G44" s="33"/>
      <c r="H44" s="37"/>
      <c r="I44" s="33"/>
      <c r="J44" s="37"/>
      <c r="K44" s="33"/>
      <c r="L44" s="37"/>
      <c r="M44" s="100"/>
      <c r="N44" s="105"/>
      <c r="O44" s="100"/>
      <c r="P44" s="107"/>
      <c r="Q44" s="28">
        <f>所属データ!$A$17</f>
        <v>100100</v>
      </c>
      <c r="R44" s="28">
        <f t="shared" si="4"/>
        <v>0</v>
      </c>
      <c r="S44" s="28" t="str">
        <f t="shared" si="0"/>
        <v/>
      </c>
      <c r="T44" s="28" t="str">
        <f t="shared" si="1"/>
        <v/>
      </c>
      <c r="U44" s="28" t="str">
        <f t="shared" si="2"/>
        <v/>
      </c>
      <c r="V44" s="28" t="str">
        <f t="shared" si="3"/>
        <v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68">
        <v>40</v>
      </c>
      <c r="B45" s="101"/>
      <c r="C45" s="133"/>
      <c r="D45" s="133"/>
      <c r="E45" s="60"/>
      <c r="F45" s="124" t="str">
        <f>所属データ!$G$3</f>
        <v>熊　本</v>
      </c>
      <c r="G45" s="34"/>
      <c r="H45" s="38"/>
      <c r="I45" s="34"/>
      <c r="J45" s="38"/>
      <c r="K45" s="34"/>
      <c r="L45" s="38"/>
      <c r="M45" s="101"/>
      <c r="N45" s="106"/>
      <c r="O45" s="101"/>
      <c r="P45" s="108"/>
      <c r="Q45" s="28">
        <f>所属データ!$A$17</f>
        <v>100100</v>
      </c>
      <c r="R45" s="28">
        <f t="shared" si="4"/>
        <v>0</v>
      </c>
      <c r="S45" s="28" t="str">
        <f t="shared" si="0"/>
        <v/>
      </c>
      <c r="T45" s="28" t="str">
        <f t="shared" si="1"/>
        <v/>
      </c>
      <c r="U45" s="28" t="str">
        <f t="shared" si="2"/>
        <v/>
      </c>
      <c r="V45" s="28" t="str">
        <f t="shared" si="3"/>
        <v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6">
        <v>41</v>
      </c>
      <c r="B46" s="100"/>
      <c r="C46" s="132"/>
      <c r="D46" s="132"/>
      <c r="E46" s="59"/>
      <c r="F46" s="123" t="str">
        <f>所属データ!$G$3</f>
        <v>熊　本</v>
      </c>
      <c r="G46" s="33"/>
      <c r="H46" s="37"/>
      <c r="I46" s="33"/>
      <c r="J46" s="37"/>
      <c r="K46" s="33"/>
      <c r="L46" s="37"/>
      <c r="M46" s="100"/>
      <c r="N46" s="105"/>
      <c r="O46" s="100"/>
      <c r="P46" s="107"/>
      <c r="Q46" s="28">
        <f>所属データ!$A$17</f>
        <v>100100</v>
      </c>
      <c r="R46" s="28">
        <f t="shared" si="4"/>
        <v>0</v>
      </c>
      <c r="S46" s="28" t="str">
        <f t="shared" si="0"/>
        <v/>
      </c>
      <c r="T46" s="28" t="str">
        <f t="shared" si="1"/>
        <v/>
      </c>
      <c r="U46" s="28" t="str">
        <f t="shared" si="2"/>
        <v/>
      </c>
      <c r="V46" s="28" t="str">
        <f t="shared" si="3"/>
        <v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67">
        <v>42</v>
      </c>
      <c r="B47" s="100"/>
      <c r="C47" s="132"/>
      <c r="D47" s="132"/>
      <c r="E47" s="59"/>
      <c r="F47" s="123" t="str">
        <f>所属データ!$G$3</f>
        <v>熊　本</v>
      </c>
      <c r="G47" s="33"/>
      <c r="H47" s="37"/>
      <c r="I47" s="33"/>
      <c r="J47" s="37"/>
      <c r="K47" s="33"/>
      <c r="L47" s="37"/>
      <c r="M47" s="100"/>
      <c r="N47" s="105"/>
      <c r="O47" s="100"/>
      <c r="P47" s="107"/>
      <c r="Q47" s="28">
        <f>所属データ!$A$17</f>
        <v>100100</v>
      </c>
      <c r="R47" s="28">
        <f t="shared" si="4"/>
        <v>0</v>
      </c>
      <c r="S47" s="28" t="str">
        <f t="shared" si="0"/>
        <v/>
      </c>
      <c r="T47" s="28" t="str">
        <f t="shared" si="1"/>
        <v/>
      </c>
      <c r="U47" s="28" t="str">
        <f t="shared" si="2"/>
        <v/>
      </c>
      <c r="V47" s="28" t="str">
        <f t="shared" si="3"/>
        <v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67">
        <v>43</v>
      </c>
      <c r="B48" s="100"/>
      <c r="C48" s="132"/>
      <c r="D48" s="132"/>
      <c r="E48" s="59"/>
      <c r="F48" s="123" t="str">
        <f>所属データ!$G$3</f>
        <v>熊　本</v>
      </c>
      <c r="G48" s="33"/>
      <c r="H48" s="37"/>
      <c r="I48" s="33"/>
      <c r="J48" s="37"/>
      <c r="K48" s="33"/>
      <c r="L48" s="37"/>
      <c r="M48" s="100"/>
      <c r="N48" s="105"/>
      <c r="O48" s="100"/>
      <c r="P48" s="107"/>
      <c r="Q48" s="28">
        <f>所属データ!$A$17</f>
        <v>100100</v>
      </c>
      <c r="R48" s="28">
        <f t="shared" si="4"/>
        <v>0</v>
      </c>
      <c r="S48" s="28" t="str">
        <f t="shared" si="0"/>
        <v/>
      </c>
      <c r="T48" s="28" t="str">
        <f t="shared" si="1"/>
        <v/>
      </c>
      <c r="U48" s="28" t="str">
        <f t="shared" si="2"/>
        <v/>
      </c>
      <c r="V48" s="28" t="str">
        <f t="shared" si="3"/>
        <v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67">
        <v>44</v>
      </c>
      <c r="B49" s="100"/>
      <c r="C49" s="132"/>
      <c r="D49" s="132"/>
      <c r="E49" s="59"/>
      <c r="F49" s="123" t="str">
        <f>所属データ!$G$3</f>
        <v>熊　本</v>
      </c>
      <c r="G49" s="33"/>
      <c r="H49" s="37"/>
      <c r="I49" s="33"/>
      <c r="J49" s="37"/>
      <c r="K49" s="33"/>
      <c r="L49" s="37"/>
      <c r="M49" s="100"/>
      <c r="N49" s="105"/>
      <c r="O49" s="100"/>
      <c r="P49" s="107"/>
      <c r="Q49" s="28">
        <f>所属データ!$A$17</f>
        <v>100100</v>
      </c>
      <c r="R49" s="28">
        <f t="shared" si="4"/>
        <v>0</v>
      </c>
      <c r="S49" s="28" t="str">
        <f t="shared" si="0"/>
        <v/>
      </c>
      <c r="T49" s="28" t="str">
        <f t="shared" si="1"/>
        <v/>
      </c>
      <c r="U49" s="28" t="str">
        <f t="shared" si="2"/>
        <v/>
      </c>
      <c r="V49" s="28" t="str">
        <f t="shared" si="3"/>
        <v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68">
        <v>45</v>
      </c>
      <c r="B50" s="101"/>
      <c r="C50" s="133"/>
      <c r="D50" s="133"/>
      <c r="E50" s="60"/>
      <c r="F50" s="124" t="str">
        <f>所属データ!$G$3</f>
        <v>熊　本</v>
      </c>
      <c r="G50" s="34"/>
      <c r="H50" s="38"/>
      <c r="I50" s="34"/>
      <c r="J50" s="38"/>
      <c r="K50" s="34"/>
      <c r="L50" s="38"/>
      <c r="M50" s="101"/>
      <c r="N50" s="106"/>
      <c r="O50" s="101"/>
      <c r="P50" s="108"/>
      <c r="Q50" s="28">
        <f>所属データ!$A$17</f>
        <v>100100</v>
      </c>
      <c r="R50" s="28">
        <f t="shared" si="4"/>
        <v>0</v>
      </c>
      <c r="S50" s="28" t="str">
        <f t="shared" si="0"/>
        <v/>
      </c>
      <c r="T50" s="28" t="str">
        <f t="shared" si="1"/>
        <v/>
      </c>
      <c r="U50" s="28" t="str">
        <f t="shared" si="2"/>
        <v/>
      </c>
      <c r="V50" s="28" t="str">
        <f t="shared" si="3"/>
        <v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3" spans="1:32" hidden="1">
      <c r="B53" s="14" t="s">
        <v>33</v>
      </c>
      <c r="C53" s="14" t="s">
        <v>123</v>
      </c>
      <c r="I53" s="14" t="s">
        <v>123</v>
      </c>
      <c r="J53" t="s">
        <v>55</v>
      </c>
    </row>
    <row r="54" spans="1:32" hidden="1">
      <c r="B54" s="28" t="s">
        <v>113</v>
      </c>
      <c r="C54" s="28" t="s">
        <v>113</v>
      </c>
      <c r="D54" s="28"/>
      <c r="E54" s="129" t="s">
        <v>124</v>
      </c>
      <c r="F54" s="129"/>
      <c r="G54" s="129" t="s">
        <v>124</v>
      </c>
      <c r="J54" t="s">
        <v>56</v>
      </c>
      <c r="M54" s="28"/>
      <c r="N54" s="28"/>
      <c r="O54" s="28"/>
      <c r="P54" s="28"/>
      <c r="U54" s="14"/>
    </row>
    <row r="55" spans="1:32" hidden="1">
      <c r="B55" s="28" t="s">
        <v>114</v>
      </c>
      <c r="C55" s="28" t="s">
        <v>114</v>
      </c>
      <c r="D55" s="28"/>
      <c r="E55" s="129" t="s">
        <v>124</v>
      </c>
      <c r="F55" s="129"/>
      <c r="G55" s="129" t="s">
        <v>124</v>
      </c>
      <c r="I55" s="14" t="s">
        <v>136</v>
      </c>
      <c r="J55" t="s">
        <v>57</v>
      </c>
      <c r="M55" s="28"/>
      <c r="N55" s="28"/>
      <c r="O55" s="28"/>
      <c r="P55" s="28"/>
      <c r="U55" s="14"/>
    </row>
    <row r="56" spans="1:32" hidden="1">
      <c r="B56" s="28" t="s">
        <v>115</v>
      </c>
      <c r="C56" s="28" t="s">
        <v>115</v>
      </c>
      <c r="D56" s="28"/>
      <c r="E56" s="129" t="s">
        <v>124</v>
      </c>
      <c r="F56" s="129"/>
      <c r="G56" s="129" t="s">
        <v>124</v>
      </c>
      <c r="J56" t="s">
        <v>58</v>
      </c>
      <c r="M56" s="28"/>
      <c r="N56" s="28"/>
      <c r="O56" s="28"/>
      <c r="P56" s="28"/>
      <c r="U56" s="14"/>
    </row>
    <row r="57" spans="1:32" hidden="1">
      <c r="B57" s="28" t="s">
        <v>116</v>
      </c>
      <c r="C57" s="28" t="s">
        <v>116</v>
      </c>
      <c r="D57" s="28"/>
      <c r="E57" s="129" t="s">
        <v>124</v>
      </c>
      <c r="F57" s="129"/>
      <c r="G57" s="129" t="s">
        <v>124</v>
      </c>
      <c r="J57" t="s">
        <v>59</v>
      </c>
      <c r="M57" s="28"/>
      <c r="N57" s="28"/>
      <c r="O57" s="28"/>
      <c r="P57" s="28"/>
      <c r="U57" s="14"/>
    </row>
    <row r="58" spans="1:32" hidden="1">
      <c r="B58" s="28" t="s">
        <v>117</v>
      </c>
      <c r="C58" s="28" t="s">
        <v>117</v>
      </c>
      <c r="D58" s="28"/>
      <c r="E58" s="129" t="s">
        <v>124</v>
      </c>
      <c r="F58" s="129"/>
      <c r="G58" s="129" t="s">
        <v>124</v>
      </c>
      <c r="J58" t="s">
        <v>60</v>
      </c>
      <c r="M58" s="28"/>
      <c r="N58" s="28"/>
      <c r="O58" s="28"/>
      <c r="P58" s="28"/>
      <c r="U58" s="14"/>
    </row>
    <row r="59" spans="1:32" hidden="1">
      <c r="B59" s="28" t="s">
        <v>119</v>
      </c>
      <c r="C59" s="28" t="s">
        <v>119</v>
      </c>
      <c r="D59" s="28"/>
      <c r="E59" s="129" t="s">
        <v>124</v>
      </c>
      <c r="F59" s="129"/>
      <c r="G59" s="129" t="s">
        <v>124</v>
      </c>
      <c r="J59" t="s">
        <v>61</v>
      </c>
      <c r="M59" s="28"/>
      <c r="N59" s="28"/>
      <c r="O59" s="28"/>
      <c r="P59" s="28"/>
      <c r="U59" s="14"/>
    </row>
    <row r="60" spans="1:32" hidden="1">
      <c r="B60" s="28" t="s">
        <v>118</v>
      </c>
      <c r="C60" s="28" t="s">
        <v>118</v>
      </c>
      <c r="D60" s="28"/>
      <c r="E60" s="129" t="s">
        <v>124</v>
      </c>
      <c r="F60" s="129"/>
      <c r="G60" s="129" t="s">
        <v>124</v>
      </c>
      <c r="J60" t="s">
        <v>62</v>
      </c>
      <c r="M60" s="28"/>
      <c r="N60" s="28"/>
      <c r="O60" s="28"/>
      <c r="P60" s="28"/>
      <c r="U60" s="14"/>
    </row>
    <row r="61" spans="1:32" hidden="1">
      <c r="B61" s="28" t="s">
        <v>137</v>
      </c>
      <c r="C61" s="28" t="s">
        <v>137</v>
      </c>
      <c r="D61" s="28"/>
      <c r="E61" s="28" t="s">
        <v>124</v>
      </c>
      <c r="F61" s="28"/>
      <c r="G61" s="28" t="s">
        <v>124</v>
      </c>
      <c r="J61" t="s">
        <v>63</v>
      </c>
      <c r="M61" s="28"/>
      <c r="N61" s="28"/>
      <c r="O61" s="28"/>
      <c r="P61" s="28"/>
      <c r="U61" s="14"/>
    </row>
    <row r="62" spans="1:32" hidden="1">
      <c r="B62" s="28" t="s">
        <v>144</v>
      </c>
      <c r="C62" s="28" t="s">
        <v>144</v>
      </c>
      <c r="D62" s="28"/>
      <c r="E62" s="129" t="s">
        <v>124</v>
      </c>
      <c r="F62" s="129"/>
      <c r="G62" s="129" t="s">
        <v>124</v>
      </c>
      <c r="J62" t="s">
        <v>64</v>
      </c>
      <c r="M62" s="28"/>
      <c r="N62" s="28"/>
      <c r="O62" s="28"/>
      <c r="P62" s="28"/>
      <c r="U62" s="14"/>
    </row>
    <row r="63" spans="1:32" hidden="1">
      <c r="B63" s="28" t="s">
        <v>138</v>
      </c>
      <c r="C63" s="28" t="s">
        <v>138</v>
      </c>
      <c r="D63" s="109"/>
      <c r="E63" s="129" t="s">
        <v>124</v>
      </c>
      <c r="F63" s="129"/>
      <c r="G63" s="129" t="s">
        <v>124</v>
      </c>
      <c r="J63" t="s">
        <v>65</v>
      </c>
      <c r="M63" s="28"/>
      <c r="N63" s="28"/>
      <c r="O63" s="28"/>
      <c r="P63" s="28"/>
      <c r="U63" s="14"/>
    </row>
    <row r="64" spans="1:32" hidden="1">
      <c r="B64" s="28" t="s">
        <v>139</v>
      </c>
      <c r="C64" s="28" t="s">
        <v>139</v>
      </c>
      <c r="D64" s="28"/>
      <c r="E64" s="129" t="s">
        <v>124</v>
      </c>
      <c r="F64" s="129"/>
      <c r="G64" s="129" t="s">
        <v>124</v>
      </c>
      <c r="J64" t="s">
        <v>66</v>
      </c>
      <c r="M64" s="28"/>
      <c r="N64" s="28"/>
      <c r="O64" s="28"/>
      <c r="P64" s="28"/>
      <c r="U64" s="14"/>
    </row>
    <row r="65" spans="2:21" hidden="1">
      <c r="B65" s="14" t="s">
        <v>140</v>
      </c>
      <c r="C65" s="14" t="s">
        <v>140</v>
      </c>
      <c r="D65" s="28"/>
      <c r="E65" s="129" t="s">
        <v>124</v>
      </c>
      <c r="F65" s="129"/>
      <c r="G65" s="129" t="s">
        <v>124</v>
      </c>
      <c r="J65" t="s">
        <v>67</v>
      </c>
      <c r="M65" s="28"/>
      <c r="N65" s="28"/>
      <c r="O65" s="28"/>
      <c r="P65" s="28"/>
      <c r="U65" s="14"/>
    </row>
    <row r="66" spans="2:21" hidden="1">
      <c r="B66" s="28" t="s">
        <v>141</v>
      </c>
      <c r="C66" s="28" t="s">
        <v>141</v>
      </c>
      <c r="D66" s="28"/>
      <c r="E66" s="129" t="s">
        <v>124</v>
      </c>
      <c r="F66" s="129"/>
      <c r="G66" s="129" t="s">
        <v>124</v>
      </c>
      <c r="J66" t="s">
        <v>68</v>
      </c>
      <c r="M66" s="28"/>
      <c r="N66" s="28"/>
      <c r="O66" s="28"/>
      <c r="P66" s="28"/>
      <c r="U66" s="14"/>
    </row>
    <row r="67" spans="2:21" hidden="1">
      <c r="B67" s="28" t="s">
        <v>52</v>
      </c>
      <c r="C67" s="28" t="s">
        <v>52</v>
      </c>
      <c r="D67" s="28"/>
      <c r="E67" s="129" t="s">
        <v>124</v>
      </c>
      <c r="F67" s="129"/>
      <c r="G67" s="129" t="s">
        <v>124</v>
      </c>
      <c r="J67" t="s">
        <v>69</v>
      </c>
      <c r="M67" s="28"/>
      <c r="N67" s="28"/>
      <c r="O67" s="28"/>
      <c r="P67" s="28"/>
      <c r="U67" s="14"/>
    </row>
    <row r="68" spans="2:21" hidden="1">
      <c r="B68" s="129" t="s">
        <v>120</v>
      </c>
      <c r="C68" s="129" t="s">
        <v>120</v>
      </c>
      <c r="D68" s="28"/>
      <c r="E68" s="129" t="s">
        <v>110</v>
      </c>
      <c r="F68" s="129"/>
      <c r="G68" s="129" t="s">
        <v>110</v>
      </c>
      <c r="J68" t="s">
        <v>70</v>
      </c>
      <c r="M68" s="28"/>
      <c r="N68" s="28"/>
      <c r="O68" s="28"/>
      <c r="P68" s="28"/>
      <c r="U68" s="14"/>
    </row>
    <row r="69" spans="2:21" hidden="1">
      <c r="B69" s="14" t="s">
        <v>121</v>
      </c>
      <c r="C69" s="14" t="s">
        <v>121</v>
      </c>
      <c r="D69" s="28"/>
      <c r="E69" s="129" t="s">
        <v>110</v>
      </c>
      <c r="F69" s="129"/>
      <c r="G69" s="129" t="s">
        <v>110</v>
      </c>
      <c r="J69" t="s">
        <v>71</v>
      </c>
      <c r="M69" s="28"/>
      <c r="N69" s="28"/>
      <c r="O69" s="28"/>
      <c r="P69" s="28"/>
      <c r="U69" s="14"/>
    </row>
    <row r="70" spans="2:21" hidden="1">
      <c r="B70" s="129" t="s">
        <v>122</v>
      </c>
      <c r="C70" s="129" t="s">
        <v>122</v>
      </c>
      <c r="D70" s="28"/>
      <c r="E70" s="129" t="s">
        <v>110</v>
      </c>
      <c r="F70" s="129"/>
      <c r="G70" s="129" t="s">
        <v>110</v>
      </c>
      <c r="J70" t="s">
        <v>72</v>
      </c>
      <c r="M70" s="28"/>
      <c r="N70" s="28"/>
      <c r="O70" s="28"/>
      <c r="P70" s="28"/>
      <c r="U70" s="14"/>
    </row>
    <row r="71" spans="2:21" hidden="1">
      <c r="B71" s="129"/>
      <c r="C71" s="129"/>
      <c r="D71" s="28"/>
      <c r="E71" s="129" t="s">
        <v>110</v>
      </c>
      <c r="F71" s="129"/>
      <c r="G71" s="129" t="s">
        <v>110</v>
      </c>
      <c r="J71" t="s">
        <v>73</v>
      </c>
      <c r="M71" s="28"/>
      <c r="N71" s="28"/>
      <c r="O71" s="28"/>
      <c r="P71" s="28"/>
      <c r="U71" s="14"/>
    </row>
    <row r="72" spans="2:21" hidden="1">
      <c r="B72" s="109"/>
      <c r="D72" s="28"/>
      <c r="E72" s="129" t="s">
        <v>110</v>
      </c>
      <c r="F72" s="129"/>
      <c r="G72" s="129" t="s">
        <v>110</v>
      </c>
      <c r="J72" t="s">
        <v>74</v>
      </c>
      <c r="M72" s="28"/>
      <c r="N72" s="28"/>
      <c r="O72" s="28"/>
      <c r="P72" s="28"/>
      <c r="U72" s="14"/>
    </row>
    <row r="73" spans="2:21" hidden="1">
      <c r="B73" s="109"/>
      <c r="C73" s="129"/>
      <c r="D73" s="28"/>
      <c r="E73" s="129" t="s">
        <v>110</v>
      </c>
      <c r="F73" s="129"/>
      <c r="G73" s="129" t="s">
        <v>110</v>
      </c>
      <c r="J73" t="s">
        <v>75</v>
      </c>
      <c r="M73" s="28"/>
      <c r="N73" s="28"/>
      <c r="O73" s="28"/>
      <c r="P73" s="28"/>
      <c r="U73" s="14"/>
    </row>
    <row r="74" spans="2:21" hidden="1">
      <c r="B74" s="109"/>
      <c r="C74" s="129"/>
      <c r="D74" s="28"/>
      <c r="E74" s="129" t="s">
        <v>110</v>
      </c>
      <c r="F74" s="129"/>
      <c r="G74" s="129" t="s">
        <v>110</v>
      </c>
      <c r="J74" t="s">
        <v>76</v>
      </c>
      <c r="M74" s="28"/>
      <c r="N74" s="28"/>
      <c r="O74" s="28"/>
      <c r="P74" s="28"/>
      <c r="U74" s="14"/>
    </row>
    <row r="75" spans="2:21" hidden="1">
      <c r="B75" s="109" t="str">
        <f>IF(所属データ!$E$3="中学",C75,IF(所属データ!$E$3="高校",E75,IF(所属データ!$E$3="一般",G75,"")))</f>
        <v/>
      </c>
      <c r="C75" s="129" t="s">
        <v>110</v>
      </c>
      <c r="D75" s="28"/>
      <c r="E75" s="129" t="s">
        <v>110</v>
      </c>
      <c r="F75" s="129"/>
      <c r="G75" s="129" t="s">
        <v>110</v>
      </c>
      <c r="J75" t="s">
        <v>77</v>
      </c>
      <c r="M75" s="28"/>
      <c r="N75" s="28"/>
      <c r="O75" s="28"/>
      <c r="P75" s="28"/>
      <c r="U75" s="14"/>
    </row>
    <row r="76" spans="2:21" hidden="1">
      <c r="B76" s="109" t="str">
        <f>IF(所属データ!$E$3="中学",C76,IF(所属データ!$E$3="高校",E76,IF(所属データ!$E$3="一般",G76,"")))</f>
        <v/>
      </c>
      <c r="C76" s="129" t="s">
        <v>110</v>
      </c>
      <c r="D76" s="28"/>
      <c r="E76" s="129" t="s">
        <v>110</v>
      </c>
      <c r="F76" s="17"/>
      <c r="G76" s="129" t="s">
        <v>110</v>
      </c>
      <c r="J76" t="s">
        <v>78</v>
      </c>
      <c r="M76" s="28"/>
      <c r="N76" s="28"/>
      <c r="O76" s="28"/>
      <c r="P76" s="28"/>
      <c r="U76" s="14"/>
    </row>
    <row r="77" spans="2:21" hidden="1">
      <c r="B77" s="109" t="str">
        <f>IF(所属データ!$E$3="中学",C77,IF(所属データ!$E$3="高校",E77,IF(所属データ!$E$3="一般",G77,"")))</f>
        <v/>
      </c>
      <c r="C77" s="129" t="s">
        <v>110</v>
      </c>
      <c r="E77" s="129" t="s">
        <v>110</v>
      </c>
      <c r="G77" s="129" t="s">
        <v>110</v>
      </c>
      <c r="J77" t="s">
        <v>79</v>
      </c>
      <c r="K77" s="28"/>
      <c r="L77" s="28"/>
      <c r="M77" s="28"/>
      <c r="N77" s="28"/>
      <c r="O77" s="28"/>
      <c r="P77" s="28"/>
      <c r="T77" s="14"/>
      <c r="U77" s="14"/>
    </row>
    <row r="78" spans="2:21" hidden="1">
      <c r="B78" s="109"/>
      <c r="C78" s="129"/>
      <c r="E78" s="17"/>
      <c r="G78" s="72"/>
      <c r="J78" t="s">
        <v>80</v>
      </c>
      <c r="K78" s="28"/>
      <c r="L78" s="28"/>
      <c r="M78" s="28"/>
      <c r="N78" s="28"/>
      <c r="O78" s="28"/>
      <c r="P78" s="28"/>
      <c r="T78" s="14"/>
      <c r="U78" s="14"/>
    </row>
    <row r="79" spans="2:21" hidden="1">
      <c r="B79" s="109"/>
      <c r="J79" t="s">
        <v>81</v>
      </c>
      <c r="K79" s="28"/>
      <c r="L79" s="28"/>
      <c r="M79" s="28"/>
      <c r="N79" s="28"/>
      <c r="O79" s="28"/>
      <c r="P79" s="28"/>
      <c r="T79" s="14"/>
      <c r="U79" s="14"/>
    </row>
    <row r="80" spans="2:21" hidden="1">
      <c r="B80" s="109"/>
      <c r="J80" t="s">
        <v>82</v>
      </c>
    </row>
    <row r="81" spans="2:10" hidden="1">
      <c r="B81" s="109"/>
      <c r="C81" s="17"/>
      <c r="D81" s="17"/>
      <c r="J81" t="s">
        <v>83</v>
      </c>
    </row>
    <row r="82" spans="2:10" hidden="1">
      <c r="B82" s="109"/>
      <c r="J82" t="s">
        <v>84</v>
      </c>
    </row>
    <row r="83" spans="2:10" hidden="1">
      <c r="B83" s="109"/>
      <c r="J83" t="s">
        <v>85</v>
      </c>
    </row>
    <row r="84" spans="2:10" hidden="1">
      <c r="B84" s="109"/>
      <c r="J84" t="s">
        <v>86</v>
      </c>
    </row>
    <row r="85" spans="2:10" hidden="1">
      <c r="B85" s="109"/>
      <c r="J85" t="s">
        <v>87</v>
      </c>
    </row>
    <row r="86" spans="2:10" hidden="1">
      <c r="B86" s="109"/>
      <c r="J86" t="s">
        <v>88</v>
      </c>
    </row>
    <row r="87" spans="2:10" hidden="1">
      <c r="B87" s="109"/>
      <c r="J87" t="s">
        <v>89</v>
      </c>
    </row>
    <row r="88" spans="2:10" hidden="1">
      <c r="J88" t="s">
        <v>90</v>
      </c>
    </row>
    <row r="89" spans="2:10" hidden="1">
      <c r="J89" t="s">
        <v>91</v>
      </c>
    </row>
    <row r="90" spans="2:10" hidden="1">
      <c r="J90" t="s">
        <v>92</v>
      </c>
    </row>
    <row r="91" spans="2:10" hidden="1">
      <c r="J91" t="s">
        <v>93</v>
      </c>
    </row>
    <row r="92" spans="2:10" hidden="1">
      <c r="J92" t="s">
        <v>94</v>
      </c>
    </row>
    <row r="93" spans="2:10" hidden="1">
      <c r="J93" t="s">
        <v>95</v>
      </c>
    </row>
    <row r="94" spans="2:10" hidden="1">
      <c r="J94" t="s">
        <v>96</v>
      </c>
    </row>
    <row r="95" spans="2:10" hidden="1">
      <c r="J95" t="s">
        <v>97</v>
      </c>
    </row>
    <row r="96" spans="2:10" hidden="1">
      <c r="J96" t="s">
        <v>98</v>
      </c>
    </row>
    <row r="97" spans="10:10" hidden="1">
      <c r="J97" t="s">
        <v>99</v>
      </c>
    </row>
    <row r="98" spans="10:10" hidden="1">
      <c r="J98" t="s">
        <v>100</v>
      </c>
    </row>
    <row r="99" spans="10:10" hidden="1">
      <c r="J99" t="s">
        <v>101</v>
      </c>
    </row>
  </sheetData>
  <sheetProtection sheet="1" selectLockedCells="1"/>
  <mergeCells count="14">
    <mergeCell ref="A1:B2"/>
    <mergeCell ref="A3:C3"/>
    <mergeCell ref="C2:F2"/>
    <mergeCell ref="O3:P3"/>
    <mergeCell ref="M4:N4"/>
    <mergeCell ref="O4:P4"/>
    <mergeCell ref="A4:A5"/>
    <mergeCell ref="B4:B5"/>
    <mergeCell ref="G4:H4"/>
    <mergeCell ref="I4:J4"/>
    <mergeCell ref="E4:E5"/>
    <mergeCell ref="F4:F5"/>
    <mergeCell ref="K4:L4"/>
    <mergeCell ref="M3:N3"/>
  </mergeCells>
  <phoneticPr fontId="3"/>
  <conditionalFormatting sqref="I6:I50 K6:K50">
    <cfRule type="expression" dxfId="1" priority="1" stopIfTrue="1">
      <formula>AND(I6&lt;&gt;"",G6=I6)</formula>
    </cfRule>
  </conditionalFormatting>
  <dataValidations xWindow="507" yWindow="139" count="9">
    <dataValidation type="whole" imeMode="off"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0000000}">
      <formula1>100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 L6:L50 J6:J50" xr:uid="{00000000-0002-0000-0100-000001000000}">
      <formula1>100</formula1>
      <formula2>600000</formula2>
    </dataValidation>
    <dataValidation type="list" allowBlank="1" showErrorMessage="1" error="エントリーの場合は○をリストから選択してください。" sqref="M6:P50" xr:uid="{00000000-0002-0000-0100-000002000000}">
      <formula1>$Q$3</formula1>
    </dataValidation>
    <dataValidation imeMode="off" allowBlank="1" showInputMessage="1" showErrorMessage="1" sqref="E6:E50" xr:uid="{00000000-0002-0000-0100-000003000000}"/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4000000}">
      <formula1>OR(AND($B$52&lt;=B6,B6&lt;=$C$52),AND(#REF!&lt;=B6,B6&lt;=$E$52),AND(#REF!&lt;=B6,B6&lt;=$F$52))</formula1>
    </dataValidation>
    <dataValidation imeMode="on" allowBlank="1" showInputMessage="1" showErrorMessage="1" sqref="C6:D50" xr:uid="{00000000-0002-0000-0100-000005000000}"/>
    <dataValidation type="list" imeMode="off" allowBlank="1" showErrorMessage="1" error="参加するチームの学年を入力してください。共通はどの学年も参加可能です。" sqref="M5:P5" xr:uid="{00000000-0002-0000-0100-000006000000}">
      <formula1>$I$53:$I$54</formula1>
    </dataValidation>
    <dataValidation type="list" operator="greaterThan" allowBlank="1" showInputMessage="1" showErrorMessage="1" error="▼をクリックしてリストから選択してください" sqref="F6:F50" xr:uid="{00000000-0002-0000-0100-000007000000}">
      <formula1>$J$53:$J$99</formula1>
    </dataValidation>
    <dataValidation type="list" allowBlank="1" showInputMessage="1" showErrorMessage="1" sqref="G6:G50 I6:I50 K6:K50" xr:uid="{00000000-0002-0000-0100-000008000000}">
      <formula1>$B$54:$B$77</formula1>
    </dataValidation>
  </dataValidations>
  <printOptions horizontalCentered="1"/>
  <pageMargins left="0.27559055118110237" right="0.19685039370078741" top="0.74803149606299213" bottom="0.31496062992125984" header="0.39370078740157483" footer="0.51181102362204722"/>
  <pageSetup paperSize="9" scale="85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K99"/>
  <sheetViews>
    <sheetView showGridLines="0" zoomScaleNormal="100" workbookViewId="0">
      <selection activeCell="K9" sqref="K9"/>
    </sheetView>
  </sheetViews>
  <sheetFormatPr defaultRowHeight="13.5"/>
  <cols>
    <col min="1" max="1" width="2.75" style="14" customWidth="1"/>
    <col min="2" max="2" width="8.875" style="14" customWidth="1"/>
    <col min="3" max="4" width="14.25" style="14" customWidth="1"/>
    <col min="5" max="5" width="2.75" style="14" customWidth="1"/>
    <col min="6" max="6" width="6" style="14" customWidth="1"/>
    <col min="7" max="7" width="8.75" style="14" customWidth="1"/>
    <col min="8" max="8" width="6.25" style="14" customWidth="1"/>
    <col min="9" max="9" width="8.75" style="14" customWidth="1"/>
    <col min="10" max="10" width="6.5" style="14" customWidth="1"/>
    <col min="11" max="11" width="8.75" style="14" customWidth="1"/>
    <col min="12" max="12" width="6.25" style="14" customWidth="1"/>
    <col min="13" max="16" width="5.625" style="14" customWidth="1"/>
    <col min="17" max="17" width="7.75" style="28" hidden="1" customWidth="1"/>
    <col min="18" max="18" width="5.375" style="28" hidden="1" customWidth="1"/>
    <col min="19" max="20" width="6.875" style="28" hidden="1" customWidth="1"/>
    <col min="21" max="21" width="8.125" style="28" hidden="1" customWidth="1"/>
    <col min="22" max="22" width="10" style="14" hidden="1" customWidth="1"/>
    <col min="23" max="23" width="9.375" style="14" hidden="1" customWidth="1"/>
    <col min="24" max="24" width="6.75" style="14" hidden="1" customWidth="1"/>
    <col min="25" max="29" width="10.25" style="14" hidden="1" customWidth="1"/>
    <col min="30" max="30" width="0.5" style="14" customWidth="1"/>
    <col min="31" max="31" width="9" style="14"/>
    <col min="32" max="32" width="10" style="14" customWidth="1"/>
    <col min="33" max="16384" width="9" style="14"/>
  </cols>
  <sheetData>
    <row r="1" spans="1:37" ht="14.25" customHeight="1">
      <c r="A1" s="188" t="s">
        <v>125</v>
      </c>
      <c r="B1" s="189"/>
      <c r="C1" s="146" t="s">
        <v>126</v>
      </c>
      <c r="D1" s="104"/>
      <c r="E1" s="103"/>
      <c r="F1" s="103"/>
      <c r="G1" s="35"/>
      <c r="I1" s="36" t="str">
        <f>"所属長名：  "&amp;所属データ!$C$6&amp;"　　印"</f>
        <v>所属長名：  　　印</v>
      </c>
      <c r="J1" s="36"/>
      <c r="K1" s="36"/>
      <c r="L1" s="36"/>
      <c r="M1" s="36"/>
      <c r="S1" s="77"/>
      <c r="T1" s="29"/>
      <c r="U1" s="18" t="s">
        <v>3</v>
      </c>
      <c r="V1" s="18" t="s">
        <v>4</v>
      </c>
      <c r="W1" s="18" t="s">
        <v>5</v>
      </c>
      <c r="X1" s="18" t="s">
        <v>6</v>
      </c>
      <c r="Y1" s="18" t="s">
        <v>7</v>
      </c>
      <c r="Z1" s="18" t="s">
        <v>8</v>
      </c>
      <c r="AA1" s="18" t="s">
        <v>9</v>
      </c>
      <c r="AB1" s="18" t="s">
        <v>10</v>
      </c>
      <c r="AC1" s="18" t="s">
        <v>11</v>
      </c>
      <c r="AD1" s="18" t="s">
        <v>12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190"/>
      <c r="B2" s="191"/>
      <c r="C2" s="197" t="str">
        <f>"所属名："&amp;所属データ!$C$3</f>
        <v>所属名：</v>
      </c>
      <c r="D2" s="198"/>
      <c r="E2" s="199"/>
      <c r="F2" s="199"/>
      <c r="G2" s="35"/>
      <c r="I2" s="36" t="str">
        <f>"監督名："&amp;所属データ!$E$6</f>
        <v>監督名：</v>
      </c>
      <c r="N2" s="76" t="str">
        <f>IF(COUNTA(N6:N50)&gt;6,"ﾘﾚｰ人数ｵｰﾊﾞｰ","")</f>
        <v/>
      </c>
      <c r="O2" s="76"/>
      <c r="P2" s="76" t="str">
        <f>IF(COUNTA(P6:P50)&gt;6,"ﾘﾚｰ人数ｵｰﾊﾞｰ","")</f>
        <v/>
      </c>
      <c r="S2" s="27"/>
      <c r="T2" s="28">
        <f>IF(COUNTA(M6:M50)&gt;0,所属データ!$E$3&amp;M5,0)</f>
        <v>0</v>
      </c>
      <c r="U2" s="15">
        <f>所属データ!$A$17/100+430000</f>
        <v>431001</v>
      </c>
      <c r="V2" s="15">
        <f>所属データ!$C$3</f>
        <v>0</v>
      </c>
      <c r="Y2" s="14" t="str">
        <f>IF(ISERROR(SMALL($S$6:$S$50,1)),"",SMALL($S$6:$S$50,1))</f>
        <v/>
      </c>
      <c r="Z2" s="14" t="str">
        <f>IF(ISERROR(SMALL($S$6:$S$50,2)),"",SMALL($S$6:$S$50,2))</f>
        <v/>
      </c>
      <c r="AA2" s="14" t="str">
        <f>IF(ISERROR(SMALL($S$6:$S$50,3)),"",SMALL($S$6:$S$50,3))</f>
        <v/>
      </c>
      <c r="AB2" s="14" t="str">
        <f>IF(ISERROR(SMALL($S$6:$S$50,4)),"",SMALL($S$6:$S$50,4))</f>
        <v/>
      </c>
      <c r="AC2" s="14" t="str">
        <f>IF(ISERROR(SMALL($S$6:$S$50,5)),"",SMALL($S$6:$S$50,5))</f>
        <v/>
      </c>
      <c r="AD2" s="14" t="str">
        <f>IF(ISERROR(SMALL($S$6:$S$50,6)),"",SMALL($S$6:$S$50,6))</f>
        <v/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192"/>
      <c r="B3" s="192"/>
      <c r="C3" s="192"/>
      <c r="D3" s="130"/>
      <c r="E3" s="28"/>
      <c r="F3" s="28"/>
      <c r="G3" s="28"/>
      <c r="H3" s="75"/>
      <c r="I3" s="28"/>
      <c r="M3" s="204" t="s">
        <v>49</v>
      </c>
      <c r="N3" s="204"/>
      <c r="O3" s="204" t="s">
        <v>130</v>
      </c>
      <c r="P3" s="204"/>
      <c r="Q3" s="28" t="s">
        <v>13</v>
      </c>
      <c r="T3" s="28">
        <f>IF(COUNTA(N6:N50)&gt;0,所属データ!$E$3&amp;N5,0)</f>
        <v>0</v>
      </c>
      <c r="U3" s="15">
        <f>所属データ!$A$17/100+430000</f>
        <v>431001</v>
      </c>
      <c r="V3" s="15">
        <f>所属データ!$C$3</f>
        <v>0</v>
      </c>
      <c r="Y3" s="14" t="str">
        <f>IF(ISERROR(SMALL($T$6:$T$50,1)),"",SMALL($T$6:$T$50,1))</f>
        <v/>
      </c>
      <c r="Z3" s="14" t="str">
        <f>IF(ISERROR(SMALL($T$6:$T$50,2)),"",SMALL($T$6:$T$50,2))</f>
        <v/>
      </c>
      <c r="AA3" s="14" t="str">
        <f>IF(ISERROR(SMALL($T$6:$T$50,3)),"",SMALL($T$6:$T$50,3))</f>
        <v/>
      </c>
      <c r="AB3" s="14" t="str">
        <f>IF(ISERROR(SMALL($T$6:$T$50,4)),"",SMALL($T$6:$T$50,4))</f>
        <v/>
      </c>
      <c r="AC3" s="14" t="str">
        <f>IF(ISERROR(SMALL($T$6:$T$50,5)),"",SMALL($T$6:$T$50,5))</f>
        <v/>
      </c>
      <c r="AD3" s="14" t="str">
        <f>IF(ISERROR(SMALL($T$6:$T$50,6)),"",SMALL($T$6:$T$50,6))</f>
        <v/>
      </c>
      <c r="AE3" s="20"/>
      <c r="AF3" s="19"/>
      <c r="AG3" s="19"/>
      <c r="AH3" s="19"/>
      <c r="AI3" s="19"/>
      <c r="AJ3" s="19"/>
      <c r="AK3" s="19"/>
    </row>
    <row r="4" spans="1:37" ht="12" customHeight="1">
      <c r="A4" s="193" t="s">
        <v>14</v>
      </c>
      <c r="B4" s="195" t="s">
        <v>32</v>
      </c>
      <c r="C4" s="48" t="s">
        <v>19</v>
      </c>
      <c r="D4" s="48" t="s">
        <v>109</v>
      </c>
      <c r="E4" s="202" t="s">
        <v>22</v>
      </c>
      <c r="F4" s="206" t="s">
        <v>103</v>
      </c>
      <c r="G4" s="200" t="s">
        <v>34</v>
      </c>
      <c r="H4" s="201"/>
      <c r="I4" s="200" t="s">
        <v>47</v>
      </c>
      <c r="J4" s="201"/>
      <c r="K4" s="200" t="s">
        <v>48</v>
      </c>
      <c r="L4" s="208"/>
      <c r="M4" s="205"/>
      <c r="N4" s="205"/>
      <c r="O4" s="205"/>
      <c r="P4" s="205"/>
      <c r="Q4" s="29"/>
      <c r="R4" s="29"/>
      <c r="T4" s="28">
        <f>IF(COUNTA(O6:O50)&gt;0,所属データ!$E$3&amp;O5,0)</f>
        <v>0</v>
      </c>
      <c r="U4" s="15">
        <f>所属データ!$A$17/100+430000</f>
        <v>431001</v>
      </c>
      <c r="V4" s="15">
        <f>所属データ!$C$3</f>
        <v>0</v>
      </c>
      <c r="Y4" s="14" t="str">
        <f>IF(ISERROR(SMALL($U$6:$U$50,1)),"",SMALL($U$6:$U$50,1))</f>
        <v/>
      </c>
      <c r="Z4" s="14" t="str">
        <f>IF(ISERROR(SMALL($U$6:$U$50,2)),"",SMALL($U$6:$U$50,2))</f>
        <v/>
      </c>
      <c r="AA4" s="14" t="str">
        <f>IF(ISERROR(SMALL($U$6:$U$50,3)),"",SMALL($U$6:$U$50,3))</f>
        <v/>
      </c>
      <c r="AB4" s="14" t="str">
        <f>IF(ISERROR(SMALL($U$6:$U$50,4)),"",SMALL($U$6:$U$50,4))</f>
        <v/>
      </c>
      <c r="AC4" s="14" t="str">
        <f>IF(ISERROR(SMALL($U$6:$U$50,5)),"",SMALL($U$6:$U$50,5))</f>
        <v/>
      </c>
      <c r="AD4" s="14" t="str">
        <f>IF(ISERROR(SMALL($U$6:$U$50,6)),"",SMALL($U$6:$U$50,6))</f>
        <v/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194"/>
      <c r="B5" s="196"/>
      <c r="C5" s="49" t="s">
        <v>111</v>
      </c>
      <c r="D5" s="49" t="s">
        <v>108</v>
      </c>
      <c r="E5" s="203"/>
      <c r="F5" s="207"/>
      <c r="G5" s="50" t="s">
        <v>24</v>
      </c>
      <c r="H5" s="51" t="s">
        <v>25</v>
      </c>
      <c r="I5" s="50" t="s">
        <v>24</v>
      </c>
      <c r="J5" s="51" t="s">
        <v>25</v>
      </c>
      <c r="K5" s="50" t="s">
        <v>24</v>
      </c>
      <c r="L5" s="51" t="s">
        <v>25</v>
      </c>
      <c r="M5" s="147"/>
      <c r="N5" s="147"/>
      <c r="O5" s="148"/>
      <c r="P5" s="149"/>
      <c r="Q5" s="29">
        <f>COUNTA(C6:C50)</f>
        <v>0</v>
      </c>
      <c r="R5" s="29"/>
      <c r="T5" s="28">
        <f>IF(COUNTA(P6:P50)&gt;0,所属データ!$E$3&amp;P5,0)</f>
        <v>0</v>
      </c>
      <c r="U5" s="15">
        <f>所属データ!$A$17/100+430000</f>
        <v>431001</v>
      </c>
      <c r="V5" s="15">
        <f>所属データ!$C$3</f>
        <v>0</v>
      </c>
      <c r="Y5" s="14" t="str">
        <f>IF(ISERROR(SMALL($V$6:$V$50,1)),"",SMALL($V$6:$V$50,1))</f>
        <v/>
      </c>
      <c r="Z5" s="14" t="str">
        <f>IF(ISERROR(SMALL($V$6:$V$50,2)),"",SMALL($V$6:$V$50,2))</f>
        <v/>
      </c>
      <c r="AA5" s="14" t="str">
        <f>IF(ISERROR(SMALL($V$6:$V$50,3)),"",SMALL($V$6:$V$50,3))</f>
        <v/>
      </c>
      <c r="AB5" s="14" t="str">
        <f>IF(ISERROR(SMALL($V$6:$V$50,4)),"",SMALL($V$6:$V$50,4))</f>
        <v/>
      </c>
      <c r="AC5" s="14" t="str">
        <f>IF(ISERROR(SMALL($V$6:$V$50,5)),"",SMALL($V$6:$V$50,5))</f>
        <v/>
      </c>
      <c r="AD5" s="14" t="str">
        <f>IF(ISERROR(SMALL($V$6:$V$50,6)),"",SMALL($V$6:$V$50,6))</f>
        <v/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9">
        <v>1</v>
      </c>
      <c r="B6" s="137"/>
      <c r="C6" s="140"/>
      <c r="D6" s="144"/>
      <c r="E6" s="61"/>
      <c r="F6" s="126" t="str">
        <f>所属データ!$G$3</f>
        <v>熊　本</v>
      </c>
      <c r="G6" s="52"/>
      <c r="H6" s="53"/>
      <c r="I6" s="52"/>
      <c r="J6" s="53"/>
      <c r="K6" s="52"/>
      <c r="L6" s="53"/>
      <c r="M6" s="119"/>
      <c r="N6" s="110"/>
      <c r="O6" s="111"/>
      <c r="P6" s="112"/>
      <c r="Q6" s="28">
        <f>所属データ!$A$17</f>
        <v>100100</v>
      </c>
      <c r="R6" s="28">
        <f>COUNTA(G6,I6,K6)</f>
        <v>0</v>
      </c>
      <c r="S6" s="28" t="str">
        <f t="shared" ref="S6:S50" si="0">IF(M6="","",Q6*1000+20000+A6)</f>
        <v/>
      </c>
      <c r="T6" s="28" t="str">
        <f t="shared" ref="T6:T50" si="1">IF(N6="","",Q6*1000+20000+A6)</f>
        <v/>
      </c>
      <c r="U6" s="28" t="str">
        <f>IF(O6="","",Q6*1000+20000+A6)</f>
        <v/>
      </c>
      <c r="V6" s="28" t="str">
        <f>IF(P6="","",Q6*1000+20000+A6)</f>
        <v/>
      </c>
      <c r="AE6" s="15"/>
      <c r="AF6" s="39"/>
      <c r="AG6" s="19"/>
      <c r="AH6" s="19"/>
      <c r="AI6" s="19"/>
      <c r="AJ6" s="19"/>
      <c r="AK6" s="19"/>
    </row>
    <row r="7" spans="1:37" ht="14.25" customHeight="1">
      <c r="A7" s="70">
        <v>2</v>
      </c>
      <c r="B7" s="138"/>
      <c r="C7" s="141"/>
      <c r="D7" s="145"/>
      <c r="E7" s="62"/>
      <c r="F7" s="127" t="str">
        <f>所属データ!$G$3</f>
        <v>熊　本</v>
      </c>
      <c r="G7" s="54"/>
      <c r="H7" s="55"/>
      <c r="I7" s="54"/>
      <c r="J7" s="55"/>
      <c r="K7" s="54"/>
      <c r="L7" s="55"/>
      <c r="M7" s="120"/>
      <c r="N7" s="113"/>
      <c r="O7" s="114"/>
      <c r="P7" s="115"/>
      <c r="Q7" s="28">
        <f>所属データ!$A$17</f>
        <v>100100</v>
      </c>
      <c r="R7" s="28">
        <f t="shared" ref="R7:R50" si="2">COUNTA(G7,I7,K7)</f>
        <v>0</v>
      </c>
      <c r="S7" s="28" t="str">
        <f t="shared" si="0"/>
        <v/>
      </c>
      <c r="T7" s="28" t="str">
        <f t="shared" si="1"/>
        <v/>
      </c>
      <c r="U7" s="28" t="str">
        <f t="shared" ref="U7:U50" si="3">IF(O7="","",Q7*1000+20000+A7)</f>
        <v/>
      </c>
      <c r="V7" s="28" t="str">
        <f t="shared" ref="V7:V50" si="4">IF(P7="","",Q7*1000+20000+A7)</f>
        <v/>
      </c>
      <c r="W7" s="19"/>
    </row>
    <row r="8" spans="1:37" ht="14.25" customHeight="1">
      <c r="A8" s="70">
        <v>3</v>
      </c>
      <c r="B8" s="138"/>
      <c r="C8" s="141"/>
      <c r="D8" s="145"/>
      <c r="E8" s="62"/>
      <c r="F8" s="127" t="str">
        <f>所属データ!$G$3</f>
        <v>熊　本</v>
      </c>
      <c r="G8" s="54"/>
      <c r="H8" s="55"/>
      <c r="I8" s="54"/>
      <c r="J8" s="55"/>
      <c r="K8" s="54"/>
      <c r="L8" s="55"/>
      <c r="M8" s="120"/>
      <c r="N8" s="113"/>
      <c r="O8" s="114"/>
      <c r="P8" s="115"/>
      <c r="Q8" s="28">
        <f>所属データ!$A$17</f>
        <v>100100</v>
      </c>
      <c r="R8" s="28">
        <f t="shared" si="2"/>
        <v>0</v>
      </c>
      <c r="S8" s="28" t="str">
        <f t="shared" si="0"/>
        <v/>
      </c>
      <c r="T8" s="28" t="str">
        <f t="shared" si="1"/>
        <v/>
      </c>
      <c r="U8" s="28" t="str">
        <f t="shared" si="3"/>
        <v/>
      </c>
      <c r="V8" s="28" t="str">
        <f t="shared" si="4"/>
        <v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7" ht="14.25" customHeight="1">
      <c r="A9" s="70">
        <v>4</v>
      </c>
      <c r="B9" s="138"/>
      <c r="C9" s="141"/>
      <c r="D9" s="145"/>
      <c r="E9" s="62"/>
      <c r="F9" s="127" t="str">
        <f>所属データ!$G$3</f>
        <v>熊　本</v>
      </c>
      <c r="G9" s="54"/>
      <c r="H9" s="55"/>
      <c r="I9" s="54"/>
      <c r="J9" s="55"/>
      <c r="K9" s="54"/>
      <c r="L9" s="55"/>
      <c r="M9" s="120"/>
      <c r="N9" s="113"/>
      <c r="O9" s="114"/>
      <c r="P9" s="115"/>
      <c r="Q9" s="28">
        <f>所属データ!$A$17</f>
        <v>100100</v>
      </c>
      <c r="R9" s="28">
        <f t="shared" si="2"/>
        <v>0</v>
      </c>
      <c r="S9" s="28" t="str">
        <f t="shared" si="0"/>
        <v/>
      </c>
      <c r="T9" s="28" t="str">
        <f t="shared" si="1"/>
        <v/>
      </c>
      <c r="U9" s="28" t="str">
        <f t="shared" si="3"/>
        <v/>
      </c>
      <c r="V9" s="28" t="str">
        <f t="shared" si="4"/>
        <v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7" ht="14.25" customHeight="1" thickBot="1">
      <c r="A10" s="71">
        <v>5</v>
      </c>
      <c r="B10" s="139"/>
      <c r="C10" s="142"/>
      <c r="D10" s="143"/>
      <c r="E10" s="63"/>
      <c r="F10" s="128" t="str">
        <f>所属データ!$G$3</f>
        <v>熊　本</v>
      </c>
      <c r="G10" s="56"/>
      <c r="H10" s="57"/>
      <c r="I10" s="56"/>
      <c r="J10" s="57"/>
      <c r="K10" s="56"/>
      <c r="L10" s="57"/>
      <c r="M10" s="121"/>
      <c r="N10" s="116"/>
      <c r="O10" s="117"/>
      <c r="P10" s="118"/>
      <c r="Q10" s="28">
        <f>所属データ!$A$17</f>
        <v>100100</v>
      </c>
      <c r="R10" s="28">
        <f t="shared" si="2"/>
        <v>0</v>
      </c>
      <c r="S10" s="28" t="str">
        <f t="shared" si="0"/>
        <v/>
      </c>
      <c r="T10" s="28" t="str">
        <f t="shared" si="1"/>
        <v/>
      </c>
      <c r="U10" s="28" t="str">
        <f t="shared" si="3"/>
        <v/>
      </c>
      <c r="V10" s="28" t="str">
        <f t="shared" si="4"/>
        <v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7" ht="14.25" customHeight="1">
      <c r="A11" s="69">
        <v>6</v>
      </c>
      <c r="B11" s="137"/>
      <c r="C11" s="140"/>
      <c r="D11" s="144"/>
      <c r="E11" s="61"/>
      <c r="F11" s="126" t="str">
        <f>所属データ!$G$3</f>
        <v>熊　本</v>
      </c>
      <c r="G11" s="52"/>
      <c r="H11" s="53"/>
      <c r="I11" s="52"/>
      <c r="J11" s="53"/>
      <c r="K11" s="52"/>
      <c r="L11" s="53"/>
      <c r="M11" s="119"/>
      <c r="N11" s="110"/>
      <c r="O11" s="111"/>
      <c r="P11" s="112"/>
      <c r="Q11" s="28">
        <f>所属データ!$A$17</f>
        <v>100100</v>
      </c>
      <c r="R11" s="28">
        <f t="shared" si="2"/>
        <v>0</v>
      </c>
      <c r="S11" s="28" t="str">
        <f t="shared" si="0"/>
        <v/>
      </c>
      <c r="T11" s="28" t="str">
        <f t="shared" si="1"/>
        <v/>
      </c>
      <c r="U11" s="28" t="str">
        <f t="shared" si="3"/>
        <v/>
      </c>
      <c r="V11" s="28" t="str">
        <f t="shared" si="4"/>
        <v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7" ht="14.25" customHeight="1">
      <c r="A12" s="70">
        <v>7</v>
      </c>
      <c r="B12" s="138"/>
      <c r="C12" s="141"/>
      <c r="D12" s="145"/>
      <c r="E12" s="62"/>
      <c r="F12" s="127" t="str">
        <f>所属データ!$G$3</f>
        <v>熊　本</v>
      </c>
      <c r="G12" s="54"/>
      <c r="H12" s="55"/>
      <c r="I12" s="54"/>
      <c r="J12" s="55"/>
      <c r="K12" s="54"/>
      <c r="L12" s="55"/>
      <c r="M12" s="120"/>
      <c r="N12" s="113"/>
      <c r="O12" s="114"/>
      <c r="P12" s="115"/>
      <c r="Q12" s="28">
        <f>所属データ!$A$17</f>
        <v>100100</v>
      </c>
      <c r="R12" s="28">
        <f t="shared" si="2"/>
        <v>0</v>
      </c>
      <c r="S12" s="28" t="str">
        <f t="shared" si="0"/>
        <v/>
      </c>
      <c r="T12" s="28" t="str">
        <f t="shared" si="1"/>
        <v/>
      </c>
      <c r="U12" s="28" t="str">
        <f t="shared" si="3"/>
        <v/>
      </c>
      <c r="V12" s="28" t="str">
        <f t="shared" si="4"/>
        <v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7" ht="14.25" customHeight="1">
      <c r="A13" s="70">
        <v>8</v>
      </c>
      <c r="B13" s="138"/>
      <c r="C13" s="141"/>
      <c r="D13" s="145"/>
      <c r="E13" s="62"/>
      <c r="F13" s="127" t="str">
        <f>所属データ!$G$3</f>
        <v>熊　本</v>
      </c>
      <c r="G13" s="54"/>
      <c r="H13" s="55"/>
      <c r="I13" s="54"/>
      <c r="J13" s="55"/>
      <c r="K13" s="54"/>
      <c r="L13" s="55"/>
      <c r="M13" s="120"/>
      <c r="N13" s="113"/>
      <c r="O13" s="114"/>
      <c r="P13" s="115"/>
      <c r="Q13" s="28">
        <f>所属データ!$A$17</f>
        <v>100100</v>
      </c>
      <c r="R13" s="28">
        <f t="shared" si="2"/>
        <v>0</v>
      </c>
      <c r="S13" s="28" t="str">
        <f t="shared" si="0"/>
        <v/>
      </c>
      <c r="T13" s="28" t="str">
        <f t="shared" si="1"/>
        <v/>
      </c>
      <c r="U13" s="28" t="str">
        <f t="shared" si="3"/>
        <v/>
      </c>
      <c r="V13" s="28" t="str">
        <f t="shared" si="4"/>
        <v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7" ht="14.25" customHeight="1">
      <c r="A14" s="70">
        <v>9</v>
      </c>
      <c r="B14" s="138"/>
      <c r="C14" s="141"/>
      <c r="D14" s="145"/>
      <c r="E14" s="62"/>
      <c r="F14" s="127" t="str">
        <f>所属データ!$G$3</f>
        <v>熊　本</v>
      </c>
      <c r="G14" s="54"/>
      <c r="H14" s="55"/>
      <c r="I14" s="54"/>
      <c r="J14" s="55"/>
      <c r="K14" s="54"/>
      <c r="L14" s="55"/>
      <c r="M14" s="120"/>
      <c r="N14" s="113"/>
      <c r="O14" s="114"/>
      <c r="P14" s="115"/>
      <c r="Q14" s="28">
        <f>所属データ!$A$17</f>
        <v>100100</v>
      </c>
      <c r="R14" s="28">
        <f t="shared" si="2"/>
        <v>0</v>
      </c>
      <c r="S14" s="28" t="str">
        <f t="shared" si="0"/>
        <v/>
      </c>
      <c r="T14" s="28" t="str">
        <f t="shared" si="1"/>
        <v/>
      </c>
      <c r="U14" s="28" t="str">
        <f t="shared" si="3"/>
        <v/>
      </c>
      <c r="V14" s="28" t="str">
        <f t="shared" si="4"/>
        <v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7" ht="14.25" customHeight="1" thickBot="1">
      <c r="A15" s="71">
        <v>10</v>
      </c>
      <c r="B15" s="139"/>
      <c r="C15" s="143"/>
      <c r="D15" s="143"/>
      <c r="E15" s="63"/>
      <c r="F15" s="128" t="str">
        <f>所属データ!$G$3</f>
        <v>熊　本</v>
      </c>
      <c r="G15" s="56"/>
      <c r="H15" s="57"/>
      <c r="I15" s="56"/>
      <c r="J15" s="57"/>
      <c r="K15" s="56"/>
      <c r="L15" s="57"/>
      <c r="M15" s="121"/>
      <c r="N15" s="116"/>
      <c r="O15" s="117"/>
      <c r="P15" s="118"/>
      <c r="Q15" s="28">
        <f>所属データ!$A$17</f>
        <v>100100</v>
      </c>
      <c r="R15" s="28">
        <f t="shared" si="2"/>
        <v>0</v>
      </c>
      <c r="S15" s="28" t="str">
        <f t="shared" si="0"/>
        <v/>
      </c>
      <c r="T15" s="28" t="str">
        <f t="shared" si="1"/>
        <v/>
      </c>
      <c r="U15" s="28" t="str">
        <f t="shared" si="3"/>
        <v/>
      </c>
      <c r="V15" s="28" t="str">
        <f t="shared" si="4"/>
        <v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7" ht="14.25" customHeight="1">
      <c r="A16" s="69">
        <v>11</v>
      </c>
      <c r="B16" s="137"/>
      <c r="C16" s="144"/>
      <c r="D16" s="144"/>
      <c r="E16" s="61"/>
      <c r="F16" s="126" t="str">
        <f>所属データ!$G$3</f>
        <v>熊　本</v>
      </c>
      <c r="G16" s="52"/>
      <c r="H16" s="53"/>
      <c r="I16" s="52"/>
      <c r="J16" s="53"/>
      <c r="K16" s="52"/>
      <c r="L16" s="53"/>
      <c r="M16" s="119"/>
      <c r="N16" s="110"/>
      <c r="O16" s="111"/>
      <c r="P16" s="112"/>
      <c r="Q16" s="28">
        <f>所属データ!$A$17</f>
        <v>100100</v>
      </c>
      <c r="R16" s="28">
        <f t="shared" si="2"/>
        <v>0</v>
      </c>
      <c r="S16" s="28" t="str">
        <f t="shared" si="0"/>
        <v/>
      </c>
      <c r="T16" s="28" t="str">
        <f t="shared" si="1"/>
        <v/>
      </c>
      <c r="U16" s="28" t="str">
        <f t="shared" si="3"/>
        <v/>
      </c>
      <c r="V16" s="28" t="str">
        <f t="shared" si="4"/>
        <v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70">
        <v>12</v>
      </c>
      <c r="B17" s="138"/>
      <c r="C17" s="145"/>
      <c r="D17" s="145"/>
      <c r="E17" s="62"/>
      <c r="F17" s="127" t="str">
        <f>所属データ!$G$3</f>
        <v>熊　本</v>
      </c>
      <c r="G17" s="54"/>
      <c r="H17" s="55"/>
      <c r="I17" s="54"/>
      <c r="J17" s="55"/>
      <c r="K17" s="54"/>
      <c r="L17" s="55"/>
      <c r="M17" s="120"/>
      <c r="N17" s="113"/>
      <c r="O17" s="114"/>
      <c r="P17" s="115"/>
      <c r="Q17" s="28">
        <f>所属データ!$A$17</f>
        <v>100100</v>
      </c>
      <c r="R17" s="28">
        <f t="shared" si="2"/>
        <v>0</v>
      </c>
      <c r="S17" s="28" t="str">
        <f t="shared" si="0"/>
        <v/>
      </c>
      <c r="T17" s="28" t="str">
        <f t="shared" si="1"/>
        <v/>
      </c>
      <c r="U17" s="28" t="str">
        <f t="shared" si="3"/>
        <v/>
      </c>
      <c r="V17" s="28" t="str">
        <f t="shared" si="4"/>
        <v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70">
        <v>13</v>
      </c>
      <c r="B18" s="138"/>
      <c r="C18" s="145"/>
      <c r="D18" s="145"/>
      <c r="E18" s="62"/>
      <c r="F18" s="127" t="str">
        <f>所属データ!$G$3</f>
        <v>熊　本</v>
      </c>
      <c r="G18" s="54"/>
      <c r="H18" s="55"/>
      <c r="I18" s="54"/>
      <c r="J18" s="55"/>
      <c r="K18" s="54"/>
      <c r="L18" s="55"/>
      <c r="M18" s="120"/>
      <c r="N18" s="113"/>
      <c r="O18" s="114"/>
      <c r="P18" s="115"/>
      <c r="Q18" s="28">
        <f>所属データ!$A$17</f>
        <v>100100</v>
      </c>
      <c r="R18" s="28">
        <f t="shared" si="2"/>
        <v>0</v>
      </c>
      <c r="S18" s="28" t="str">
        <f t="shared" si="0"/>
        <v/>
      </c>
      <c r="T18" s="28" t="str">
        <f t="shared" si="1"/>
        <v/>
      </c>
      <c r="U18" s="28" t="str">
        <f t="shared" si="3"/>
        <v/>
      </c>
      <c r="V18" s="28" t="str">
        <f t="shared" si="4"/>
        <v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70">
        <v>14</v>
      </c>
      <c r="B19" s="138"/>
      <c r="C19" s="145"/>
      <c r="D19" s="145"/>
      <c r="E19" s="62"/>
      <c r="F19" s="127" t="str">
        <f>所属データ!$G$3</f>
        <v>熊　本</v>
      </c>
      <c r="G19" s="54"/>
      <c r="H19" s="55"/>
      <c r="I19" s="54"/>
      <c r="J19" s="55"/>
      <c r="K19" s="54"/>
      <c r="L19" s="55"/>
      <c r="M19" s="120"/>
      <c r="N19" s="113"/>
      <c r="O19" s="114"/>
      <c r="P19" s="115"/>
      <c r="Q19" s="28">
        <f>所属データ!$A$17</f>
        <v>100100</v>
      </c>
      <c r="R19" s="28">
        <f t="shared" si="2"/>
        <v>0</v>
      </c>
      <c r="S19" s="28" t="str">
        <f t="shared" si="0"/>
        <v/>
      </c>
      <c r="T19" s="28" t="str">
        <f t="shared" si="1"/>
        <v/>
      </c>
      <c r="U19" s="28" t="str">
        <f t="shared" si="3"/>
        <v/>
      </c>
      <c r="V19" s="28" t="str">
        <f t="shared" si="4"/>
        <v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71">
        <v>15</v>
      </c>
      <c r="B20" s="139"/>
      <c r="C20" s="142"/>
      <c r="D20" s="142"/>
      <c r="E20" s="63"/>
      <c r="F20" s="128" t="str">
        <f>所属データ!$G$3</f>
        <v>熊　本</v>
      </c>
      <c r="G20" s="56"/>
      <c r="H20" s="57"/>
      <c r="I20" s="56"/>
      <c r="J20" s="57"/>
      <c r="K20" s="56"/>
      <c r="L20" s="57"/>
      <c r="M20" s="121"/>
      <c r="N20" s="116"/>
      <c r="O20" s="117"/>
      <c r="P20" s="118"/>
      <c r="Q20" s="28">
        <f>所属データ!$A$17</f>
        <v>100100</v>
      </c>
      <c r="R20" s="28">
        <f t="shared" si="2"/>
        <v>0</v>
      </c>
      <c r="S20" s="28" t="str">
        <f t="shared" si="0"/>
        <v/>
      </c>
      <c r="T20" s="28" t="str">
        <f t="shared" si="1"/>
        <v/>
      </c>
      <c r="U20" s="28" t="str">
        <f t="shared" si="3"/>
        <v/>
      </c>
      <c r="V20" s="28" t="str">
        <f t="shared" si="4"/>
        <v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9">
        <v>16</v>
      </c>
      <c r="B21" s="137"/>
      <c r="C21" s="140"/>
      <c r="D21" s="140"/>
      <c r="E21" s="61"/>
      <c r="F21" s="126" t="str">
        <f>所属データ!$G$3</f>
        <v>熊　本</v>
      </c>
      <c r="G21" s="52"/>
      <c r="H21" s="53"/>
      <c r="I21" s="52"/>
      <c r="J21" s="53"/>
      <c r="K21" s="52"/>
      <c r="L21" s="53"/>
      <c r="M21" s="119"/>
      <c r="N21" s="110"/>
      <c r="O21" s="111"/>
      <c r="P21" s="112"/>
      <c r="Q21" s="28">
        <f>所属データ!$A$17</f>
        <v>100100</v>
      </c>
      <c r="R21" s="28">
        <f t="shared" si="2"/>
        <v>0</v>
      </c>
      <c r="S21" s="28" t="str">
        <f t="shared" si="0"/>
        <v/>
      </c>
      <c r="T21" s="28" t="str">
        <f t="shared" si="1"/>
        <v/>
      </c>
      <c r="U21" s="28" t="str">
        <f t="shared" si="3"/>
        <v/>
      </c>
      <c r="V21" s="28" t="str">
        <f t="shared" si="4"/>
        <v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70">
        <v>17</v>
      </c>
      <c r="B22" s="138"/>
      <c r="C22" s="141"/>
      <c r="D22" s="141"/>
      <c r="E22" s="62"/>
      <c r="F22" s="127" t="str">
        <f>所属データ!$G$3</f>
        <v>熊　本</v>
      </c>
      <c r="G22" s="54"/>
      <c r="H22" s="55"/>
      <c r="I22" s="54"/>
      <c r="J22" s="55"/>
      <c r="K22" s="54"/>
      <c r="L22" s="55"/>
      <c r="M22" s="120"/>
      <c r="N22" s="113"/>
      <c r="O22" s="114"/>
      <c r="P22" s="115"/>
      <c r="Q22" s="28">
        <f>所属データ!$A$17</f>
        <v>100100</v>
      </c>
      <c r="R22" s="28">
        <f t="shared" si="2"/>
        <v>0</v>
      </c>
      <c r="S22" s="28" t="str">
        <f t="shared" si="0"/>
        <v/>
      </c>
      <c r="T22" s="28" t="str">
        <f t="shared" si="1"/>
        <v/>
      </c>
      <c r="U22" s="28" t="str">
        <f t="shared" si="3"/>
        <v/>
      </c>
      <c r="V22" s="28" t="str">
        <f t="shared" si="4"/>
        <v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70">
        <v>18</v>
      </c>
      <c r="B23" s="138"/>
      <c r="C23" s="141"/>
      <c r="D23" s="141"/>
      <c r="E23" s="62"/>
      <c r="F23" s="127" t="str">
        <f>所属データ!$G$3</f>
        <v>熊　本</v>
      </c>
      <c r="G23" s="54"/>
      <c r="H23" s="55"/>
      <c r="I23" s="54"/>
      <c r="J23" s="55"/>
      <c r="K23" s="54"/>
      <c r="L23" s="55"/>
      <c r="M23" s="120"/>
      <c r="N23" s="113"/>
      <c r="O23" s="114"/>
      <c r="P23" s="115"/>
      <c r="Q23" s="28">
        <f>所属データ!$A$17</f>
        <v>100100</v>
      </c>
      <c r="R23" s="28">
        <f t="shared" si="2"/>
        <v>0</v>
      </c>
      <c r="S23" s="28" t="str">
        <f t="shared" si="0"/>
        <v/>
      </c>
      <c r="T23" s="28" t="str">
        <f t="shared" si="1"/>
        <v/>
      </c>
      <c r="U23" s="28" t="str">
        <f t="shared" si="3"/>
        <v/>
      </c>
      <c r="V23" s="28" t="str">
        <f t="shared" si="4"/>
        <v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70">
        <v>19</v>
      </c>
      <c r="B24" s="138"/>
      <c r="C24" s="141"/>
      <c r="D24" s="141"/>
      <c r="E24" s="62"/>
      <c r="F24" s="127" t="str">
        <f>所属データ!$G$3</f>
        <v>熊　本</v>
      </c>
      <c r="G24" s="54"/>
      <c r="H24" s="55"/>
      <c r="I24" s="54"/>
      <c r="J24" s="55"/>
      <c r="K24" s="54"/>
      <c r="L24" s="55"/>
      <c r="M24" s="120"/>
      <c r="N24" s="113"/>
      <c r="O24" s="114"/>
      <c r="P24" s="115"/>
      <c r="Q24" s="28">
        <f>所属データ!$A$17</f>
        <v>100100</v>
      </c>
      <c r="R24" s="28">
        <f t="shared" si="2"/>
        <v>0</v>
      </c>
      <c r="S24" s="28" t="str">
        <f t="shared" si="0"/>
        <v/>
      </c>
      <c r="T24" s="28" t="str">
        <f t="shared" si="1"/>
        <v/>
      </c>
      <c r="U24" s="28" t="str">
        <f t="shared" si="3"/>
        <v/>
      </c>
      <c r="V24" s="28" t="str">
        <f t="shared" si="4"/>
        <v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71">
        <v>20</v>
      </c>
      <c r="B25" s="139"/>
      <c r="C25" s="142"/>
      <c r="D25" s="142"/>
      <c r="E25" s="63"/>
      <c r="F25" s="128" t="str">
        <f>所属データ!$G$3</f>
        <v>熊　本</v>
      </c>
      <c r="G25" s="56"/>
      <c r="H25" s="57"/>
      <c r="I25" s="56"/>
      <c r="J25" s="57"/>
      <c r="K25" s="56"/>
      <c r="L25" s="57"/>
      <c r="M25" s="121"/>
      <c r="N25" s="116"/>
      <c r="O25" s="117"/>
      <c r="P25" s="118"/>
      <c r="Q25" s="28">
        <f>所属データ!$A$17</f>
        <v>100100</v>
      </c>
      <c r="R25" s="28">
        <f t="shared" si="2"/>
        <v>0</v>
      </c>
      <c r="S25" s="28" t="str">
        <f t="shared" si="0"/>
        <v/>
      </c>
      <c r="T25" s="28" t="str">
        <f t="shared" si="1"/>
        <v/>
      </c>
      <c r="U25" s="28" t="str">
        <f t="shared" si="3"/>
        <v/>
      </c>
      <c r="V25" s="28" t="str">
        <f t="shared" si="4"/>
        <v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9">
        <v>21</v>
      </c>
      <c r="B26" s="137"/>
      <c r="C26" s="140"/>
      <c r="D26" s="140"/>
      <c r="E26" s="61"/>
      <c r="F26" s="126" t="str">
        <f>所属データ!$G$3</f>
        <v>熊　本</v>
      </c>
      <c r="G26" s="52"/>
      <c r="H26" s="53"/>
      <c r="I26" s="52"/>
      <c r="J26" s="53"/>
      <c r="K26" s="52"/>
      <c r="L26" s="53"/>
      <c r="M26" s="119"/>
      <c r="N26" s="110"/>
      <c r="O26" s="111"/>
      <c r="P26" s="112"/>
      <c r="Q26" s="28">
        <f>所属データ!$A$17</f>
        <v>100100</v>
      </c>
      <c r="R26" s="28">
        <f t="shared" si="2"/>
        <v>0</v>
      </c>
      <c r="S26" s="28" t="str">
        <f t="shared" si="0"/>
        <v/>
      </c>
      <c r="T26" s="28" t="str">
        <f t="shared" si="1"/>
        <v/>
      </c>
      <c r="U26" s="28" t="str">
        <f t="shared" si="3"/>
        <v/>
      </c>
      <c r="V26" s="28" t="str">
        <f t="shared" si="4"/>
        <v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70">
        <v>22</v>
      </c>
      <c r="B27" s="138"/>
      <c r="C27" s="141"/>
      <c r="D27" s="141"/>
      <c r="E27" s="62"/>
      <c r="F27" s="127" t="str">
        <f>所属データ!$G$3</f>
        <v>熊　本</v>
      </c>
      <c r="G27" s="54"/>
      <c r="H27" s="55"/>
      <c r="I27" s="54"/>
      <c r="J27" s="55"/>
      <c r="K27" s="54"/>
      <c r="L27" s="55"/>
      <c r="M27" s="120"/>
      <c r="N27" s="113"/>
      <c r="O27" s="114"/>
      <c r="P27" s="115"/>
      <c r="Q27" s="28">
        <f>所属データ!$A$17</f>
        <v>100100</v>
      </c>
      <c r="R27" s="28">
        <f t="shared" si="2"/>
        <v>0</v>
      </c>
      <c r="S27" s="28" t="str">
        <f t="shared" si="0"/>
        <v/>
      </c>
      <c r="T27" s="28" t="str">
        <f t="shared" si="1"/>
        <v/>
      </c>
      <c r="U27" s="28" t="str">
        <f t="shared" si="3"/>
        <v/>
      </c>
      <c r="V27" s="28" t="str">
        <f t="shared" si="4"/>
        <v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70">
        <v>23</v>
      </c>
      <c r="B28" s="138"/>
      <c r="C28" s="141"/>
      <c r="D28" s="141"/>
      <c r="E28" s="62"/>
      <c r="F28" s="127" t="str">
        <f>所属データ!$G$3</f>
        <v>熊　本</v>
      </c>
      <c r="G28" s="54"/>
      <c r="H28" s="55"/>
      <c r="I28" s="54"/>
      <c r="J28" s="55"/>
      <c r="K28" s="54"/>
      <c r="L28" s="55"/>
      <c r="M28" s="120"/>
      <c r="N28" s="113"/>
      <c r="O28" s="114"/>
      <c r="P28" s="115"/>
      <c r="Q28" s="28">
        <f>所属データ!$A$17</f>
        <v>100100</v>
      </c>
      <c r="R28" s="28">
        <f t="shared" si="2"/>
        <v>0</v>
      </c>
      <c r="S28" s="28" t="str">
        <f t="shared" si="0"/>
        <v/>
      </c>
      <c r="T28" s="28" t="str">
        <f t="shared" si="1"/>
        <v/>
      </c>
      <c r="U28" s="28" t="str">
        <f t="shared" si="3"/>
        <v/>
      </c>
      <c r="V28" s="28" t="str">
        <f t="shared" si="4"/>
        <v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70">
        <v>24</v>
      </c>
      <c r="B29" s="138"/>
      <c r="C29" s="141"/>
      <c r="D29" s="141"/>
      <c r="E29" s="62"/>
      <c r="F29" s="127" t="str">
        <f>所属データ!$G$3</f>
        <v>熊　本</v>
      </c>
      <c r="G29" s="54"/>
      <c r="H29" s="55"/>
      <c r="I29" s="54"/>
      <c r="J29" s="55"/>
      <c r="K29" s="54"/>
      <c r="L29" s="55"/>
      <c r="M29" s="120"/>
      <c r="N29" s="113"/>
      <c r="O29" s="114"/>
      <c r="P29" s="115"/>
      <c r="Q29" s="28">
        <f>所属データ!$A$17</f>
        <v>100100</v>
      </c>
      <c r="R29" s="28">
        <f t="shared" si="2"/>
        <v>0</v>
      </c>
      <c r="S29" s="28" t="str">
        <f t="shared" si="0"/>
        <v/>
      </c>
      <c r="T29" s="28" t="str">
        <f t="shared" si="1"/>
        <v/>
      </c>
      <c r="U29" s="28" t="str">
        <f t="shared" si="3"/>
        <v/>
      </c>
      <c r="V29" s="28" t="str">
        <f t="shared" si="4"/>
        <v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71">
        <v>25</v>
      </c>
      <c r="B30" s="139"/>
      <c r="C30" s="142"/>
      <c r="D30" s="142"/>
      <c r="E30" s="63"/>
      <c r="F30" s="128" t="str">
        <f>所属データ!$G$3</f>
        <v>熊　本</v>
      </c>
      <c r="G30" s="56"/>
      <c r="H30" s="57"/>
      <c r="I30" s="56"/>
      <c r="J30" s="57"/>
      <c r="K30" s="56"/>
      <c r="L30" s="57"/>
      <c r="M30" s="121"/>
      <c r="N30" s="116"/>
      <c r="O30" s="117"/>
      <c r="P30" s="118"/>
      <c r="Q30" s="28">
        <f>所属データ!$A$17</f>
        <v>100100</v>
      </c>
      <c r="R30" s="28">
        <f t="shared" si="2"/>
        <v>0</v>
      </c>
      <c r="S30" s="28" t="str">
        <f t="shared" si="0"/>
        <v/>
      </c>
      <c r="T30" s="28" t="str">
        <f t="shared" si="1"/>
        <v/>
      </c>
      <c r="U30" s="28" t="str">
        <f t="shared" si="3"/>
        <v/>
      </c>
      <c r="V30" s="28" t="str">
        <f t="shared" si="4"/>
        <v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9">
        <v>26</v>
      </c>
      <c r="B31" s="137"/>
      <c r="C31" s="140"/>
      <c r="D31" s="140"/>
      <c r="E31" s="61"/>
      <c r="F31" s="126" t="str">
        <f>所属データ!$G$3</f>
        <v>熊　本</v>
      </c>
      <c r="G31" s="52"/>
      <c r="H31" s="53"/>
      <c r="I31" s="52"/>
      <c r="J31" s="53"/>
      <c r="K31" s="52"/>
      <c r="L31" s="53"/>
      <c r="M31" s="119"/>
      <c r="N31" s="110"/>
      <c r="O31" s="111"/>
      <c r="P31" s="112"/>
      <c r="Q31" s="28">
        <f>所属データ!$A$17</f>
        <v>100100</v>
      </c>
      <c r="R31" s="28">
        <f t="shared" si="2"/>
        <v>0</v>
      </c>
      <c r="S31" s="28" t="str">
        <f t="shared" si="0"/>
        <v/>
      </c>
      <c r="T31" s="28" t="str">
        <f t="shared" si="1"/>
        <v/>
      </c>
      <c r="U31" s="28" t="str">
        <f t="shared" si="3"/>
        <v/>
      </c>
      <c r="V31" s="28" t="str">
        <f t="shared" si="4"/>
        <v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70">
        <v>27</v>
      </c>
      <c r="B32" s="138"/>
      <c r="C32" s="141"/>
      <c r="D32" s="141"/>
      <c r="E32" s="62"/>
      <c r="F32" s="127" t="str">
        <f>所属データ!$G$3</f>
        <v>熊　本</v>
      </c>
      <c r="G32" s="54"/>
      <c r="H32" s="55"/>
      <c r="I32" s="54"/>
      <c r="J32" s="55"/>
      <c r="K32" s="54"/>
      <c r="L32" s="55"/>
      <c r="M32" s="120"/>
      <c r="N32" s="113"/>
      <c r="O32" s="114"/>
      <c r="P32" s="115"/>
      <c r="Q32" s="28">
        <f>所属データ!$A$17</f>
        <v>100100</v>
      </c>
      <c r="R32" s="28">
        <f t="shared" si="2"/>
        <v>0</v>
      </c>
      <c r="S32" s="28" t="str">
        <f t="shared" si="0"/>
        <v/>
      </c>
      <c r="T32" s="28" t="str">
        <f t="shared" si="1"/>
        <v/>
      </c>
      <c r="U32" s="28" t="str">
        <f t="shared" si="3"/>
        <v/>
      </c>
      <c r="V32" s="28" t="str">
        <f t="shared" si="4"/>
        <v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70">
        <v>28</v>
      </c>
      <c r="B33" s="138"/>
      <c r="C33" s="141"/>
      <c r="D33" s="141"/>
      <c r="E33" s="62"/>
      <c r="F33" s="127" t="str">
        <f>所属データ!$G$3</f>
        <v>熊　本</v>
      </c>
      <c r="G33" s="54"/>
      <c r="H33" s="55"/>
      <c r="I33" s="54"/>
      <c r="J33" s="55"/>
      <c r="K33" s="54"/>
      <c r="L33" s="55"/>
      <c r="M33" s="120"/>
      <c r="N33" s="113"/>
      <c r="O33" s="114"/>
      <c r="P33" s="115"/>
      <c r="Q33" s="28">
        <f>所属データ!$A$17</f>
        <v>100100</v>
      </c>
      <c r="R33" s="28">
        <f t="shared" si="2"/>
        <v>0</v>
      </c>
      <c r="S33" s="28" t="str">
        <f t="shared" si="0"/>
        <v/>
      </c>
      <c r="T33" s="28" t="str">
        <f t="shared" si="1"/>
        <v/>
      </c>
      <c r="U33" s="28" t="str">
        <f t="shared" si="3"/>
        <v/>
      </c>
      <c r="V33" s="28" t="str">
        <f t="shared" si="4"/>
        <v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70">
        <v>29</v>
      </c>
      <c r="B34" s="138"/>
      <c r="C34" s="141"/>
      <c r="D34" s="141"/>
      <c r="E34" s="62"/>
      <c r="F34" s="127" t="str">
        <f>所属データ!$G$3</f>
        <v>熊　本</v>
      </c>
      <c r="G34" s="54"/>
      <c r="H34" s="55"/>
      <c r="I34" s="54"/>
      <c r="J34" s="55"/>
      <c r="K34" s="54"/>
      <c r="L34" s="55"/>
      <c r="M34" s="120"/>
      <c r="N34" s="113"/>
      <c r="O34" s="114"/>
      <c r="P34" s="115"/>
      <c r="Q34" s="28">
        <f>所属データ!$A$17</f>
        <v>100100</v>
      </c>
      <c r="R34" s="28">
        <f t="shared" si="2"/>
        <v>0</v>
      </c>
      <c r="S34" s="28" t="str">
        <f t="shared" si="0"/>
        <v/>
      </c>
      <c r="T34" s="28" t="str">
        <f t="shared" si="1"/>
        <v/>
      </c>
      <c r="U34" s="28" t="str">
        <f t="shared" si="3"/>
        <v/>
      </c>
      <c r="V34" s="28" t="str">
        <f t="shared" si="4"/>
        <v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71">
        <v>30</v>
      </c>
      <c r="B35" s="139"/>
      <c r="C35" s="142"/>
      <c r="D35" s="142"/>
      <c r="E35" s="63"/>
      <c r="F35" s="128" t="str">
        <f>所属データ!$G$3</f>
        <v>熊　本</v>
      </c>
      <c r="G35" s="56"/>
      <c r="H35" s="57"/>
      <c r="I35" s="56"/>
      <c r="J35" s="57"/>
      <c r="K35" s="56"/>
      <c r="L35" s="57"/>
      <c r="M35" s="121"/>
      <c r="N35" s="116"/>
      <c r="O35" s="117"/>
      <c r="P35" s="118"/>
      <c r="Q35" s="28">
        <f>所属データ!$A$17</f>
        <v>100100</v>
      </c>
      <c r="R35" s="28">
        <f t="shared" si="2"/>
        <v>0</v>
      </c>
      <c r="S35" s="28" t="str">
        <f t="shared" si="0"/>
        <v/>
      </c>
      <c r="T35" s="28" t="str">
        <f t="shared" si="1"/>
        <v/>
      </c>
      <c r="U35" s="28" t="str">
        <f t="shared" si="3"/>
        <v/>
      </c>
      <c r="V35" s="28" t="str">
        <f t="shared" si="4"/>
        <v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9">
        <v>31</v>
      </c>
      <c r="B36" s="137"/>
      <c r="C36" s="140"/>
      <c r="D36" s="140"/>
      <c r="E36" s="61"/>
      <c r="F36" s="126" t="str">
        <f>所属データ!$G$3</f>
        <v>熊　本</v>
      </c>
      <c r="G36" s="52"/>
      <c r="H36" s="53"/>
      <c r="I36" s="52"/>
      <c r="J36" s="53"/>
      <c r="K36" s="52"/>
      <c r="L36" s="53"/>
      <c r="M36" s="119"/>
      <c r="N36" s="110"/>
      <c r="O36" s="111"/>
      <c r="P36" s="112"/>
      <c r="Q36" s="28">
        <f>所属データ!$A$17</f>
        <v>100100</v>
      </c>
      <c r="R36" s="28">
        <f t="shared" si="2"/>
        <v>0</v>
      </c>
      <c r="S36" s="28" t="str">
        <f t="shared" si="0"/>
        <v/>
      </c>
      <c r="T36" s="28" t="str">
        <f t="shared" si="1"/>
        <v/>
      </c>
      <c r="U36" s="28" t="str">
        <f t="shared" si="3"/>
        <v/>
      </c>
      <c r="V36" s="28" t="str">
        <f t="shared" si="4"/>
        <v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70">
        <v>32</v>
      </c>
      <c r="B37" s="138"/>
      <c r="C37" s="141"/>
      <c r="D37" s="141"/>
      <c r="E37" s="62"/>
      <c r="F37" s="127" t="str">
        <f>所属データ!$G$3</f>
        <v>熊　本</v>
      </c>
      <c r="G37" s="54"/>
      <c r="H37" s="55"/>
      <c r="I37" s="54"/>
      <c r="J37" s="55"/>
      <c r="K37" s="54"/>
      <c r="L37" s="55"/>
      <c r="M37" s="120"/>
      <c r="N37" s="113"/>
      <c r="O37" s="114"/>
      <c r="P37" s="115"/>
      <c r="Q37" s="28">
        <f>所属データ!$A$17</f>
        <v>100100</v>
      </c>
      <c r="R37" s="28">
        <f t="shared" si="2"/>
        <v>0</v>
      </c>
      <c r="S37" s="28" t="str">
        <f t="shared" si="0"/>
        <v/>
      </c>
      <c r="T37" s="28" t="str">
        <f t="shared" si="1"/>
        <v/>
      </c>
      <c r="U37" s="28" t="str">
        <f t="shared" si="3"/>
        <v/>
      </c>
      <c r="V37" s="28" t="str">
        <f t="shared" si="4"/>
        <v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70">
        <v>33</v>
      </c>
      <c r="B38" s="138"/>
      <c r="C38" s="141"/>
      <c r="D38" s="141"/>
      <c r="E38" s="62"/>
      <c r="F38" s="127" t="str">
        <f>所属データ!$G$3</f>
        <v>熊　本</v>
      </c>
      <c r="G38" s="54"/>
      <c r="H38" s="55"/>
      <c r="I38" s="54"/>
      <c r="J38" s="55"/>
      <c r="K38" s="54"/>
      <c r="L38" s="55"/>
      <c r="M38" s="120"/>
      <c r="N38" s="113"/>
      <c r="O38" s="114"/>
      <c r="P38" s="115"/>
      <c r="Q38" s="28">
        <f>所属データ!$A$17</f>
        <v>100100</v>
      </c>
      <c r="R38" s="28">
        <f t="shared" si="2"/>
        <v>0</v>
      </c>
      <c r="S38" s="28" t="str">
        <f t="shared" si="0"/>
        <v/>
      </c>
      <c r="T38" s="28" t="str">
        <f t="shared" si="1"/>
        <v/>
      </c>
      <c r="U38" s="28" t="str">
        <f t="shared" si="3"/>
        <v/>
      </c>
      <c r="V38" s="28" t="str">
        <f t="shared" si="4"/>
        <v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70">
        <v>34</v>
      </c>
      <c r="B39" s="138"/>
      <c r="C39" s="141"/>
      <c r="D39" s="141"/>
      <c r="E39" s="62"/>
      <c r="F39" s="127" t="str">
        <f>所属データ!$G$3</f>
        <v>熊　本</v>
      </c>
      <c r="G39" s="54"/>
      <c r="H39" s="55"/>
      <c r="I39" s="54"/>
      <c r="J39" s="55"/>
      <c r="K39" s="54"/>
      <c r="L39" s="55"/>
      <c r="M39" s="120"/>
      <c r="N39" s="113"/>
      <c r="O39" s="114"/>
      <c r="P39" s="115"/>
      <c r="Q39" s="28">
        <f>所属データ!$A$17</f>
        <v>100100</v>
      </c>
      <c r="R39" s="28">
        <f t="shared" si="2"/>
        <v>0</v>
      </c>
      <c r="S39" s="28" t="str">
        <f t="shared" si="0"/>
        <v/>
      </c>
      <c r="T39" s="28" t="str">
        <f t="shared" si="1"/>
        <v/>
      </c>
      <c r="U39" s="28" t="str">
        <f t="shared" si="3"/>
        <v/>
      </c>
      <c r="V39" s="28" t="str">
        <f t="shared" si="4"/>
        <v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71">
        <v>35</v>
      </c>
      <c r="B40" s="139"/>
      <c r="C40" s="142"/>
      <c r="D40" s="142"/>
      <c r="E40" s="63"/>
      <c r="F40" s="128" t="str">
        <f>所属データ!$G$3</f>
        <v>熊　本</v>
      </c>
      <c r="G40" s="56"/>
      <c r="H40" s="57"/>
      <c r="I40" s="56"/>
      <c r="J40" s="57"/>
      <c r="K40" s="56"/>
      <c r="L40" s="57"/>
      <c r="M40" s="121"/>
      <c r="N40" s="116"/>
      <c r="O40" s="117"/>
      <c r="P40" s="118"/>
      <c r="Q40" s="28">
        <f>所属データ!$A$17</f>
        <v>100100</v>
      </c>
      <c r="R40" s="28">
        <f t="shared" si="2"/>
        <v>0</v>
      </c>
      <c r="S40" s="28" t="str">
        <f t="shared" si="0"/>
        <v/>
      </c>
      <c r="T40" s="28" t="str">
        <f t="shared" si="1"/>
        <v/>
      </c>
      <c r="U40" s="28" t="str">
        <f t="shared" si="3"/>
        <v/>
      </c>
      <c r="V40" s="28" t="str">
        <f t="shared" si="4"/>
        <v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9">
        <v>36</v>
      </c>
      <c r="B41" s="137"/>
      <c r="C41" s="140"/>
      <c r="D41" s="140"/>
      <c r="E41" s="61"/>
      <c r="F41" s="126" t="str">
        <f>所属データ!$G$3</f>
        <v>熊　本</v>
      </c>
      <c r="G41" s="52"/>
      <c r="H41" s="53"/>
      <c r="I41" s="52"/>
      <c r="J41" s="53"/>
      <c r="K41" s="52"/>
      <c r="L41" s="53"/>
      <c r="M41" s="119"/>
      <c r="N41" s="110"/>
      <c r="O41" s="111"/>
      <c r="P41" s="112"/>
      <c r="Q41" s="28">
        <f>所属データ!$A$17</f>
        <v>100100</v>
      </c>
      <c r="R41" s="28">
        <f t="shared" si="2"/>
        <v>0</v>
      </c>
      <c r="S41" s="28" t="str">
        <f t="shared" si="0"/>
        <v/>
      </c>
      <c r="T41" s="28" t="str">
        <f t="shared" si="1"/>
        <v/>
      </c>
      <c r="U41" s="28" t="str">
        <f t="shared" si="3"/>
        <v/>
      </c>
      <c r="V41" s="28" t="str">
        <f t="shared" si="4"/>
        <v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70">
        <v>37</v>
      </c>
      <c r="B42" s="138"/>
      <c r="C42" s="141"/>
      <c r="D42" s="141"/>
      <c r="E42" s="62"/>
      <c r="F42" s="127" t="str">
        <f>所属データ!$G$3</f>
        <v>熊　本</v>
      </c>
      <c r="G42" s="54"/>
      <c r="H42" s="55"/>
      <c r="I42" s="54"/>
      <c r="J42" s="55"/>
      <c r="K42" s="54"/>
      <c r="L42" s="55"/>
      <c r="M42" s="120"/>
      <c r="N42" s="113"/>
      <c r="O42" s="114"/>
      <c r="P42" s="115"/>
      <c r="Q42" s="28">
        <f>所属データ!$A$17</f>
        <v>100100</v>
      </c>
      <c r="R42" s="28">
        <f t="shared" si="2"/>
        <v>0</v>
      </c>
      <c r="S42" s="28" t="str">
        <f t="shared" si="0"/>
        <v/>
      </c>
      <c r="T42" s="28" t="str">
        <f t="shared" si="1"/>
        <v/>
      </c>
      <c r="U42" s="28" t="str">
        <f t="shared" si="3"/>
        <v/>
      </c>
      <c r="V42" s="28" t="str">
        <f t="shared" si="4"/>
        <v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70">
        <v>38</v>
      </c>
      <c r="B43" s="138"/>
      <c r="C43" s="141"/>
      <c r="D43" s="141"/>
      <c r="E43" s="62"/>
      <c r="F43" s="127" t="str">
        <f>所属データ!$G$3</f>
        <v>熊　本</v>
      </c>
      <c r="G43" s="54"/>
      <c r="H43" s="55"/>
      <c r="I43" s="54"/>
      <c r="J43" s="55"/>
      <c r="K43" s="54"/>
      <c r="L43" s="55"/>
      <c r="M43" s="120"/>
      <c r="N43" s="113"/>
      <c r="O43" s="114"/>
      <c r="P43" s="115"/>
      <c r="Q43" s="28">
        <f>所属データ!$A$17</f>
        <v>100100</v>
      </c>
      <c r="R43" s="28">
        <f t="shared" si="2"/>
        <v>0</v>
      </c>
      <c r="S43" s="28" t="str">
        <f t="shared" si="0"/>
        <v/>
      </c>
      <c r="T43" s="28" t="str">
        <f t="shared" si="1"/>
        <v/>
      </c>
      <c r="U43" s="28" t="str">
        <f t="shared" si="3"/>
        <v/>
      </c>
      <c r="V43" s="28" t="str">
        <f t="shared" si="4"/>
        <v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70">
        <v>39</v>
      </c>
      <c r="B44" s="138"/>
      <c r="C44" s="141"/>
      <c r="D44" s="141"/>
      <c r="E44" s="62"/>
      <c r="F44" s="127" t="str">
        <f>所属データ!$G$3</f>
        <v>熊　本</v>
      </c>
      <c r="G44" s="54"/>
      <c r="H44" s="55"/>
      <c r="I44" s="54"/>
      <c r="J44" s="55"/>
      <c r="K44" s="54"/>
      <c r="L44" s="55"/>
      <c r="M44" s="120"/>
      <c r="N44" s="113"/>
      <c r="O44" s="114"/>
      <c r="P44" s="115"/>
      <c r="Q44" s="28">
        <f>所属データ!$A$17</f>
        <v>100100</v>
      </c>
      <c r="R44" s="28">
        <f t="shared" si="2"/>
        <v>0</v>
      </c>
      <c r="S44" s="28" t="str">
        <f t="shared" si="0"/>
        <v/>
      </c>
      <c r="T44" s="28" t="str">
        <f t="shared" si="1"/>
        <v/>
      </c>
      <c r="U44" s="28" t="str">
        <f t="shared" si="3"/>
        <v/>
      </c>
      <c r="V44" s="28" t="str">
        <f t="shared" si="4"/>
        <v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71">
        <v>40</v>
      </c>
      <c r="B45" s="139"/>
      <c r="C45" s="142"/>
      <c r="D45" s="142"/>
      <c r="E45" s="63"/>
      <c r="F45" s="128" t="str">
        <f>所属データ!$G$3</f>
        <v>熊　本</v>
      </c>
      <c r="G45" s="56"/>
      <c r="H45" s="57"/>
      <c r="I45" s="56"/>
      <c r="J45" s="57"/>
      <c r="K45" s="56"/>
      <c r="L45" s="57"/>
      <c r="M45" s="121"/>
      <c r="N45" s="116"/>
      <c r="O45" s="117"/>
      <c r="P45" s="118"/>
      <c r="Q45" s="28">
        <f>所属データ!$A$17</f>
        <v>100100</v>
      </c>
      <c r="R45" s="28">
        <f t="shared" si="2"/>
        <v>0</v>
      </c>
      <c r="S45" s="28" t="str">
        <f t="shared" si="0"/>
        <v/>
      </c>
      <c r="T45" s="28" t="str">
        <f t="shared" si="1"/>
        <v/>
      </c>
      <c r="U45" s="28" t="str">
        <f t="shared" si="3"/>
        <v/>
      </c>
      <c r="V45" s="28" t="str">
        <f t="shared" si="4"/>
        <v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9">
        <v>41</v>
      </c>
      <c r="B46" s="137"/>
      <c r="C46" s="140"/>
      <c r="D46" s="140"/>
      <c r="E46" s="61"/>
      <c r="F46" s="126" t="str">
        <f>所属データ!$G$3</f>
        <v>熊　本</v>
      </c>
      <c r="G46" s="52"/>
      <c r="H46" s="53"/>
      <c r="I46" s="52"/>
      <c r="J46" s="53"/>
      <c r="K46" s="52"/>
      <c r="L46" s="53"/>
      <c r="M46" s="119"/>
      <c r="N46" s="110"/>
      <c r="O46" s="111"/>
      <c r="P46" s="112"/>
      <c r="Q46" s="28">
        <f>所属データ!$A$17</f>
        <v>100100</v>
      </c>
      <c r="R46" s="28">
        <f t="shared" si="2"/>
        <v>0</v>
      </c>
      <c r="S46" s="28" t="str">
        <f t="shared" si="0"/>
        <v/>
      </c>
      <c r="T46" s="28" t="str">
        <f t="shared" si="1"/>
        <v/>
      </c>
      <c r="U46" s="28" t="str">
        <f t="shared" si="3"/>
        <v/>
      </c>
      <c r="V46" s="28" t="str">
        <f t="shared" si="4"/>
        <v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70">
        <v>42</v>
      </c>
      <c r="B47" s="138"/>
      <c r="C47" s="141"/>
      <c r="D47" s="141"/>
      <c r="E47" s="62"/>
      <c r="F47" s="127" t="str">
        <f>所属データ!$G$3</f>
        <v>熊　本</v>
      </c>
      <c r="G47" s="54"/>
      <c r="H47" s="55"/>
      <c r="I47" s="54"/>
      <c r="J47" s="55"/>
      <c r="K47" s="54"/>
      <c r="L47" s="55"/>
      <c r="M47" s="120"/>
      <c r="N47" s="113"/>
      <c r="O47" s="114"/>
      <c r="P47" s="115"/>
      <c r="Q47" s="28">
        <f>所属データ!$A$17</f>
        <v>100100</v>
      </c>
      <c r="R47" s="28">
        <f t="shared" si="2"/>
        <v>0</v>
      </c>
      <c r="S47" s="28" t="str">
        <f t="shared" si="0"/>
        <v/>
      </c>
      <c r="T47" s="28" t="str">
        <f t="shared" si="1"/>
        <v/>
      </c>
      <c r="U47" s="28" t="str">
        <f t="shared" si="3"/>
        <v/>
      </c>
      <c r="V47" s="28" t="str">
        <f t="shared" si="4"/>
        <v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70">
        <v>43</v>
      </c>
      <c r="B48" s="138"/>
      <c r="C48" s="141"/>
      <c r="D48" s="141"/>
      <c r="E48" s="62"/>
      <c r="F48" s="127" t="str">
        <f>所属データ!$G$3</f>
        <v>熊　本</v>
      </c>
      <c r="G48" s="54"/>
      <c r="H48" s="55"/>
      <c r="I48" s="54"/>
      <c r="J48" s="55"/>
      <c r="K48" s="54"/>
      <c r="L48" s="55"/>
      <c r="M48" s="120"/>
      <c r="N48" s="113"/>
      <c r="O48" s="114"/>
      <c r="P48" s="115"/>
      <c r="Q48" s="28">
        <f>所属データ!$A$17</f>
        <v>100100</v>
      </c>
      <c r="R48" s="28">
        <f t="shared" si="2"/>
        <v>0</v>
      </c>
      <c r="S48" s="28" t="str">
        <f t="shared" si="0"/>
        <v/>
      </c>
      <c r="T48" s="28" t="str">
        <f t="shared" si="1"/>
        <v/>
      </c>
      <c r="U48" s="28" t="str">
        <f t="shared" si="3"/>
        <v/>
      </c>
      <c r="V48" s="28" t="str">
        <f t="shared" si="4"/>
        <v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70">
        <v>44</v>
      </c>
      <c r="B49" s="138"/>
      <c r="C49" s="141"/>
      <c r="D49" s="141"/>
      <c r="E49" s="62"/>
      <c r="F49" s="127" t="str">
        <f>所属データ!$G$3</f>
        <v>熊　本</v>
      </c>
      <c r="G49" s="54"/>
      <c r="H49" s="55"/>
      <c r="I49" s="54"/>
      <c r="J49" s="55"/>
      <c r="K49" s="54"/>
      <c r="L49" s="55"/>
      <c r="M49" s="120"/>
      <c r="N49" s="113"/>
      <c r="O49" s="114"/>
      <c r="P49" s="115"/>
      <c r="Q49" s="28">
        <f>所属データ!$A$17</f>
        <v>100100</v>
      </c>
      <c r="R49" s="28">
        <f t="shared" si="2"/>
        <v>0</v>
      </c>
      <c r="S49" s="28" t="str">
        <f t="shared" si="0"/>
        <v/>
      </c>
      <c r="T49" s="28" t="str">
        <f t="shared" si="1"/>
        <v/>
      </c>
      <c r="U49" s="28" t="str">
        <f t="shared" si="3"/>
        <v/>
      </c>
      <c r="V49" s="28" t="str">
        <f t="shared" si="4"/>
        <v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71">
        <v>45</v>
      </c>
      <c r="B50" s="139"/>
      <c r="C50" s="142"/>
      <c r="D50" s="142"/>
      <c r="E50" s="63"/>
      <c r="F50" s="128" t="str">
        <f>所属データ!$G$3</f>
        <v>熊　本</v>
      </c>
      <c r="G50" s="56"/>
      <c r="H50" s="57"/>
      <c r="I50" s="56"/>
      <c r="J50" s="57"/>
      <c r="K50" s="56"/>
      <c r="L50" s="57"/>
      <c r="M50" s="121"/>
      <c r="N50" s="116"/>
      <c r="O50" s="117"/>
      <c r="P50" s="118"/>
      <c r="Q50" s="28">
        <f>所属データ!$A$17</f>
        <v>100100</v>
      </c>
      <c r="R50" s="28">
        <f t="shared" si="2"/>
        <v>0</v>
      </c>
      <c r="S50" s="28" t="str">
        <f t="shared" si="0"/>
        <v/>
      </c>
      <c r="T50" s="28" t="str">
        <f t="shared" si="1"/>
        <v/>
      </c>
      <c r="U50" s="28" t="str">
        <f t="shared" si="3"/>
        <v/>
      </c>
      <c r="V50" s="28" t="str">
        <f t="shared" si="4"/>
        <v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1" spans="1:32" ht="13.5" customHeight="1"/>
    <row r="52" spans="1:32" ht="12" customHeight="1"/>
    <row r="53" spans="1:32" hidden="1">
      <c r="B53" s="14" t="s">
        <v>35</v>
      </c>
      <c r="C53" s="14" t="s">
        <v>123</v>
      </c>
      <c r="I53" s="14" t="s">
        <v>123</v>
      </c>
      <c r="J53" t="s">
        <v>55</v>
      </c>
    </row>
    <row r="54" spans="1:32" hidden="1">
      <c r="B54" s="28" t="s">
        <v>113</v>
      </c>
      <c r="C54" s="28" t="s">
        <v>113</v>
      </c>
      <c r="D54" s="28"/>
      <c r="E54" s="17" t="s">
        <v>112</v>
      </c>
      <c r="F54" s="17"/>
      <c r="G54" s="17" t="s">
        <v>112</v>
      </c>
      <c r="J54" t="s">
        <v>56</v>
      </c>
      <c r="N54" s="28"/>
      <c r="O54" s="28"/>
      <c r="P54" s="28"/>
      <c r="T54" s="14"/>
      <c r="U54" s="14"/>
    </row>
    <row r="55" spans="1:32" hidden="1">
      <c r="B55" s="28" t="s">
        <v>114</v>
      </c>
      <c r="C55" s="28" t="s">
        <v>114</v>
      </c>
      <c r="D55" s="28"/>
      <c r="E55" s="17" t="s">
        <v>112</v>
      </c>
      <c r="F55" s="17"/>
      <c r="G55" s="17" t="s">
        <v>112</v>
      </c>
      <c r="I55" s="14" t="s">
        <v>136</v>
      </c>
      <c r="J55" t="s">
        <v>57</v>
      </c>
      <c r="U55" s="14"/>
    </row>
    <row r="56" spans="1:32" hidden="1">
      <c r="B56" s="28" t="s">
        <v>115</v>
      </c>
      <c r="C56" s="28" t="s">
        <v>115</v>
      </c>
      <c r="D56" s="28"/>
      <c r="E56" s="17" t="s">
        <v>112</v>
      </c>
      <c r="F56" s="17"/>
      <c r="G56" s="17" t="s">
        <v>112</v>
      </c>
      <c r="J56" t="s">
        <v>58</v>
      </c>
      <c r="U56" s="14"/>
    </row>
    <row r="57" spans="1:32" hidden="1">
      <c r="B57" s="28" t="s">
        <v>116</v>
      </c>
      <c r="C57" s="28" t="s">
        <v>116</v>
      </c>
      <c r="D57" s="28"/>
      <c r="E57" s="17" t="s">
        <v>112</v>
      </c>
      <c r="F57" s="17"/>
      <c r="G57" s="17" t="s">
        <v>112</v>
      </c>
      <c r="J57" t="s">
        <v>59</v>
      </c>
      <c r="U57" s="14"/>
    </row>
    <row r="58" spans="1:32" hidden="1">
      <c r="B58" s="28" t="s">
        <v>117</v>
      </c>
      <c r="C58" s="28" t="s">
        <v>117</v>
      </c>
      <c r="D58" s="28"/>
      <c r="E58" s="17" t="s">
        <v>112</v>
      </c>
      <c r="F58" s="17"/>
      <c r="G58" s="17" t="s">
        <v>112</v>
      </c>
      <c r="J58" t="s">
        <v>60</v>
      </c>
      <c r="U58" s="14"/>
    </row>
    <row r="59" spans="1:32" hidden="1">
      <c r="B59" s="28" t="s">
        <v>145</v>
      </c>
      <c r="C59" s="28" t="s">
        <v>146</v>
      </c>
      <c r="D59" s="28"/>
      <c r="E59" s="17" t="s">
        <v>112</v>
      </c>
      <c r="F59" s="17"/>
      <c r="G59" s="17" t="s">
        <v>112</v>
      </c>
      <c r="J59" t="s">
        <v>61</v>
      </c>
      <c r="U59" s="14"/>
    </row>
    <row r="60" spans="1:32" hidden="1">
      <c r="B60" s="28" t="s">
        <v>142</v>
      </c>
      <c r="C60" s="28" t="s">
        <v>142</v>
      </c>
      <c r="D60" s="28"/>
      <c r="E60" s="17" t="s">
        <v>112</v>
      </c>
      <c r="F60" s="17"/>
      <c r="G60" s="17" t="s">
        <v>112</v>
      </c>
      <c r="J60" t="s">
        <v>62</v>
      </c>
      <c r="U60" s="14"/>
    </row>
    <row r="61" spans="1:32" hidden="1">
      <c r="B61" s="28" t="s">
        <v>143</v>
      </c>
      <c r="C61" s="28" t="s">
        <v>143</v>
      </c>
      <c r="D61" s="28"/>
      <c r="E61" s="17" t="s">
        <v>112</v>
      </c>
      <c r="F61" s="17"/>
      <c r="G61" s="17" t="s">
        <v>112</v>
      </c>
      <c r="J61" t="s">
        <v>63</v>
      </c>
      <c r="U61" s="14"/>
    </row>
    <row r="62" spans="1:32" hidden="1">
      <c r="B62" s="28" t="s">
        <v>51</v>
      </c>
      <c r="C62" s="28" t="s">
        <v>51</v>
      </c>
      <c r="D62" s="28"/>
      <c r="E62" s="17" t="s">
        <v>112</v>
      </c>
      <c r="F62" s="17"/>
      <c r="G62" s="17" t="s">
        <v>112</v>
      </c>
      <c r="J62" t="s">
        <v>64</v>
      </c>
      <c r="U62" s="14"/>
    </row>
    <row r="63" spans="1:32" hidden="1">
      <c r="B63" s="28" t="s">
        <v>53</v>
      </c>
      <c r="C63" s="28" t="s">
        <v>53</v>
      </c>
      <c r="D63" s="28"/>
      <c r="E63" s="17" t="s">
        <v>112</v>
      </c>
      <c r="F63" s="17"/>
      <c r="G63" s="17" t="s">
        <v>112</v>
      </c>
      <c r="J63" t="s">
        <v>65</v>
      </c>
      <c r="U63" s="14"/>
    </row>
    <row r="64" spans="1:32" hidden="1">
      <c r="B64" s="28" t="s">
        <v>50</v>
      </c>
      <c r="C64" s="28" t="s">
        <v>50</v>
      </c>
      <c r="D64" s="28"/>
      <c r="E64" s="17" t="s">
        <v>112</v>
      </c>
      <c r="F64" s="17"/>
      <c r="G64" s="17" t="s">
        <v>112</v>
      </c>
      <c r="J64" t="s">
        <v>66</v>
      </c>
      <c r="U64" s="14"/>
    </row>
    <row r="65" spans="2:21" hidden="1">
      <c r="B65" s="28" t="s">
        <v>127</v>
      </c>
      <c r="C65" s="28" t="s">
        <v>127</v>
      </c>
      <c r="D65" s="28"/>
      <c r="E65" s="17" t="s">
        <v>112</v>
      </c>
      <c r="F65" s="17"/>
      <c r="G65" s="17" t="s">
        <v>112</v>
      </c>
      <c r="J65" t="s">
        <v>67</v>
      </c>
      <c r="U65" s="14"/>
    </row>
    <row r="66" spans="2:21" hidden="1">
      <c r="B66" s="28" t="s">
        <v>52</v>
      </c>
      <c r="C66" s="28" t="s">
        <v>52</v>
      </c>
      <c r="D66" s="28"/>
      <c r="E66" s="17" t="s">
        <v>112</v>
      </c>
      <c r="F66" s="17"/>
      <c r="G66" s="17" t="s">
        <v>112</v>
      </c>
      <c r="J66" t="s">
        <v>68</v>
      </c>
      <c r="U66" s="14"/>
    </row>
    <row r="67" spans="2:21" hidden="1">
      <c r="B67" s="14" t="s">
        <v>120</v>
      </c>
      <c r="C67" s="14" t="s">
        <v>120</v>
      </c>
      <c r="E67" s="17" t="s">
        <v>112</v>
      </c>
      <c r="F67" s="17"/>
      <c r="G67" s="17" t="s">
        <v>112</v>
      </c>
      <c r="J67" t="s">
        <v>69</v>
      </c>
      <c r="U67" s="14"/>
    </row>
    <row r="68" spans="2:21" hidden="1">
      <c r="B68" s="14" t="s">
        <v>121</v>
      </c>
      <c r="C68" s="14" t="s">
        <v>121</v>
      </c>
      <c r="E68" s="17" t="s">
        <v>112</v>
      </c>
      <c r="F68" s="17"/>
      <c r="G68" s="17" t="s">
        <v>112</v>
      </c>
      <c r="J68" t="s">
        <v>70</v>
      </c>
      <c r="N68" s="28"/>
      <c r="O68" s="28"/>
      <c r="P68" s="28"/>
      <c r="T68" s="14"/>
      <c r="U68" s="14"/>
    </row>
    <row r="69" spans="2:21" hidden="1">
      <c r="B69" s="17" t="s">
        <v>122</v>
      </c>
      <c r="C69" s="17" t="s">
        <v>122</v>
      </c>
      <c r="E69" s="17" t="s">
        <v>112</v>
      </c>
      <c r="F69" s="17"/>
      <c r="G69" s="17" t="s">
        <v>112</v>
      </c>
      <c r="J69" t="s">
        <v>71</v>
      </c>
      <c r="N69" s="28"/>
      <c r="O69" s="28"/>
      <c r="P69" s="28"/>
      <c r="T69" s="14"/>
      <c r="U69" s="14"/>
    </row>
    <row r="70" spans="2:21" hidden="1">
      <c r="B70" s="17"/>
      <c r="C70" s="17"/>
      <c r="E70" s="17" t="s">
        <v>112</v>
      </c>
      <c r="F70" s="17"/>
      <c r="G70" s="17" t="s">
        <v>112</v>
      </c>
      <c r="J70" t="s">
        <v>72</v>
      </c>
      <c r="N70" s="28"/>
      <c r="O70" s="28"/>
      <c r="P70" s="28"/>
      <c r="T70" s="14"/>
      <c r="U70" s="14"/>
    </row>
    <row r="71" spans="2:21" hidden="1">
      <c r="B71" s="109" t="str">
        <f>IF(所属データ!$E$3="中学",C71,IF(所属データ!$E$3="高校",E72,G72))</f>
        <v>-</v>
      </c>
      <c r="C71" s="17" t="s">
        <v>112</v>
      </c>
      <c r="E71" s="17" t="s">
        <v>112</v>
      </c>
      <c r="F71" s="17"/>
      <c r="G71" s="17" t="s">
        <v>112</v>
      </c>
      <c r="J71" t="s">
        <v>73</v>
      </c>
      <c r="N71" s="28"/>
      <c r="O71" s="28"/>
      <c r="P71" s="28"/>
      <c r="T71" s="14"/>
      <c r="U71" s="14"/>
    </row>
    <row r="72" spans="2:21" hidden="1">
      <c r="B72" s="109" t="str">
        <f>IF(所属データ!$E$3="中学",C72,IF(所属データ!$E$3="高校",E73,G73))</f>
        <v>-</v>
      </c>
      <c r="C72" s="17" t="s">
        <v>112</v>
      </c>
      <c r="E72" s="17" t="s">
        <v>112</v>
      </c>
      <c r="F72" s="17"/>
      <c r="G72" s="17" t="s">
        <v>112</v>
      </c>
      <c r="J72" t="s">
        <v>74</v>
      </c>
      <c r="N72" s="28"/>
      <c r="O72" s="28"/>
      <c r="P72" s="28"/>
      <c r="T72" s="14"/>
      <c r="U72" s="14"/>
    </row>
    <row r="73" spans="2:21" hidden="1">
      <c r="B73" s="109" t="str">
        <f>IF(所属データ!$E$3="中学",C73,IF(所属データ!$E$3="高校",E74,G74))</f>
        <v>-</v>
      </c>
      <c r="C73" s="17" t="s">
        <v>112</v>
      </c>
      <c r="E73" s="17" t="s">
        <v>112</v>
      </c>
      <c r="F73" s="17"/>
      <c r="G73" s="17" t="s">
        <v>112</v>
      </c>
      <c r="J73" t="s">
        <v>75</v>
      </c>
      <c r="N73" s="28"/>
      <c r="O73" s="28"/>
      <c r="P73" s="28"/>
      <c r="T73" s="14"/>
      <c r="U73" s="14"/>
    </row>
    <row r="74" spans="2:21" hidden="1">
      <c r="B74" s="109" t="str">
        <f>IF(所属データ!$E$3="中学",C74,IF(所属データ!$E$3="高校",E75,G75))</f>
        <v>-</v>
      </c>
      <c r="C74" s="17" t="s">
        <v>112</v>
      </c>
      <c r="E74" s="17" t="s">
        <v>112</v>
      </c>
      <c r="F74" s="17"/>
      <c r="G74" s="17" t="s">
        <v>112</v>
      </c>
      <c r="J74" t="s">
        <v>76</v>
      </c>
      <c r="N74" s="28"/>
      <c r="O74" s="28"/>
      <c r="P74" s="28"/>
      <c r="T74" s="14"/>
      <c r="U74" s="14"/>
    </row>
    <row r="75" spans="2:21" hidden="1">
      <c r="B75" s="109" t="str">
        <f>IF(所属データ!$E$3="中学",C75,IF(所属データ!$E$3="高校",E76,G76))</f>
        <v>-</v>
      </c>
      <c r="C75" s="17" t="s">
        <v>112</v>
      </c>
      <c r="E75" s="17" t="s">
        <v>112</v>
      </c>
      <c r="F75" s="17"/>
      <c r="G75" s="17" t="s">
        <v>112</v>
      </c>
      <c r="J75" t="s">
        <v>77</v>
      </c>
      <c r="N75" s="28"/>
      <c r="O75" s="28"/>
      <c r="P75" s="28"/>
      <c r="T75" s="14"/>
      <c r="U75" s="14"/>
    </row>
    <row r="76" spans="2:21" hidden="1">
      <c r="B76" s="109" t="str">
        <f>IF(所属データ!$E$3="中学",C76,IF(所属データ!$E$3="高校",E77,G77))</f>
        <v>-</v>
      </c>
      <c r="C76" s="17" t="s">
        <v>112</v>
      </c>
      <c r="E76" s="17" t="s">
        <v>112</v>
      </c>
      <c r="F76" s="17"/>
      <c r="G76" s="17" t="s">
        <v>112</v>
      </c>
      <c r="J76" t="s">
        <v>78</v>
      </c>
      <c r="N76" s="28"/>
      <c r="O76" s="28"/>
      <c r="P76" s="28"/>
      <c r="T76" s="14"/>
      <c r="U76" s="14"/>
    </row>
    <row r="77" spans="2:21" hidden="1">
      <c r="B77" s="109">
        <f>IF(所属データ!$E$3="中学",C77,IF(所属データ!$E$3="高校",E78,G78))</f>
        <v>0</v>
      </c>
      <c r="C77" s="17" t="s">
        <v>112</v>
      </c>
      <c r="E77" s="17" t="s">
        <v>112</v>
      </c>
      <c r="F77" s="17"/>
      <c r="G77" s="17" t="s">
        <v>112</v>
      </c>
      <c r="J77" t="s">
        <v>79</v>
      </c>
      <c r="N77" s="28"/>
      <c r="O77" s="28"/>
      <c r="P77" s="28"/>
      <c r="T77" s="14"/>
      <c r="U77" s="14"/>
    </row>
    <row r="78" spans="2:21" hidden="1">
      <c r="B78" s="109">
        <f>IF(所属データ!$E$3="中学",C78,IF(所属データ!$E$3="高校",E79,G79))</f>
        <v>0</v>
      </c>
      <c r="E78" s="17"/>
      <c r="F78" s="17"/>
      <c r="G78" s="72"/>
      <c r="J78" t="s">
        <v>80</v>
      </c>
      <c r="N78" s="28"/>
      <c r="O78" s="28"/>
      <c r="P78" s="28"/>
      <c r="T78" s="14"/>
      <c r="U78" s="14"/>
    </row>
    <row r="79" spans="2:21" hidden="1">
      <c r="B79" s="109">
        <f>IF(所属データ!$E$3="中学",C79,IF(所属データ!$E$3="高校",E80,G80))</f>
        <v>0</v>
      </c>
      <c r="F79" s="17"/>
      <c r="J79" t="s">
        <v>81</v>
      </c>
    </row>
    <row r="80" spans="2:21" hidden="1">
      <c r="B80" s="109">
        <f>IF(所属データ!$E$3="中学",C80,IF(所属データ!$E$3="高校",E81,G81))</f>
        <v>0</v>
      </c>
      <c r="J80" t="s">
        <v>82</v>
      </c>
    </row>
    <row r="81" spans="2:10" hidden="1">
      <c r="B81" s="109">
        <f>IF(所属データ!$E$3="中学",C81,IF(所属データ!$E$3="高校",E82,G82))</f>
        <v>0</v>
      </c>
      <c r="J81" t="s">
        <v>83</v>
      </c>
    </row>
    <row r="82" spans="2:10" hidden="1">
      <c r="B82" s="109">
        <f>IF(所属データ!$E$3="中学",C82,IF(所属データ!$E$3="高校",E83,G83))</f>
        <v>0</v>
      </c>
      <c r="J82" t="s">
        <v>84</v>
      </c>
    </row>
    <row r="83" spans="2:10" hidden="1">
      <c r="B83" s="109">
        <f>IF(所属データ!$E$3="中学",C83,IF(所属データ!$E$3="高校",E84,G84))</f>
        <v>0</v>
      </c>
      <c r="J83" t="s">
        <v>85</v>
      </c>
    </row>
    <row r="84" spans="2:10" hidden="1">
      <c r="B84" s="109">
        <f>IF(所属データ!$E$3="中学",C84,IF(所属データ!$E$3="高校",E85,G85))</f>
        <v>0</v>
      </c>
      <c r="J84" t="s">
        <v>86</v>
      </c>
    </row>
    <row r="85" spans="2:10" hidden="1">
      <c r="B85" s="109">
        <f>IF(所属データ!$E$3="中学",C85,IF(所属データ!$E$3="高校",E86,G86))</f>
        <v>0</v>
      </c>
      <c r="J85" t="s">
        <v>87</v>
      </c>
    </row>
    <row r="86" spans="2:10" hidden="1">
      <c r="B86" s="109">
        <f>IF(所属データ!$E$3="中学",C86,IF(所属データ!$E$3="高校",E87,G87))</f>
        <v>0</v>
      </c>
      <c r="J86" t="s">
        <v>88</v>
      </c>
    </row>
    <row r="87" spans="2:10" hidden="1">
      <c r="B87" s="109">
        <f>IF(所属データ!$E$3="中学",C87,IF(所属データ!$E$3="高校",E88,G88))</f>
        <v>0</v>
      </c>
      <c r="J87" t="s">
        <v>89</v>
      </c>
    </row>
    <row r="88" spans="2:10" hidden="1">
      <c r="B88" s="109">
        <f>IF(所属データ!$E$3="中学",C88,IF(所属データ!$E$3="高校",E89,G89))</f>
        <v>0</v>
      </c>
      <c r="J88" t="s">
        <v>90</v>
      </c>
    </row>
    <row r="89" spans="2:10" hidden="1">
      <c r="J89" t="s">
        <v>91</v>
      </c>
    </row>
    <row r="90" spans="2:10" hidden="1">
      <c r="J90" t="s">
        <v>92</v>
      </c>
    </row>
    <row r="91" spans="2:10" hidden="1">
      <c r="J91" t="s">
        <v>93</v>
      </c>
    </row>
    <row r="92" spans="2:10" hidden="1">
      <c r="J92" t="s">
        <v>94</v>
      </c>
    </row>
    <row r="93" spans="2:10" hidden="1">
      <c r="J93" t="s">
        <v>95</v>
      </c>
    </row>
    <row r="94" spans="2:10" hidden="1">
      <c r="J94" t="s">
        <v>96</v>
      </c>
    </row>
    <row r="95" spans="2:10" hidden="1">
      <c r="J95" t="s">
        <v>97</v>
      </c>
    </row>
    <row r="96" spans="2:10" hidden="1">
      <c r="J96" t="s">
        <v>98</v>
      </c>
    </row>
    <row r="97" spans="10:10" hidden="1">
      <c r="J97" t="s">
        <v>99</v>
      </c>
    </row>
    <row r="98" spans="10:10" hidden="1">
      <c r="J98" t="s">
        <v>100</v>
      </c>
    </row>
    <row r="99" spans="10:10" hidden="1">
      <c r="J99" t="s">
        <v>101</v>
      </c>
    </row>
  </sheetData>
  <sheetProtection sheet="1" selectLockedCells="1"/>
  <mergeCells count="14">
    <mergeCell ref="I4:J4"/>
    <mergeCell ref="E4:E5"/>
    <mergeCell ref="M3:N3"/>
    <mergeCell ref="O3:P3"/>
    <mergeCell ref="M4:N4"/>
    <mergeCell ref="O4:P4"/>
    <mergeCell ref="F4:F5"/>
    <mergeCell ref="K4:L4"/>
    <mergeCell ref="G4:H4"/>
    <mergeCell ref="A1:B2"/>
    <mergeCell ref="A3:C3"/>
    <mergeCell ref="A4:A5"/>
    <mergeCell ref="B4:B5"/>
    <mergeCell ref="C2:F2"/>
  </mergeCells>
  <phoneticPr fontId="3"/>
  <conditionalFormatting sqref="I6:I50 K6:K50">
    <cfRule type="expression" dxfId="0" priority="1" stopIfTrue="1">
      <formula>AND(I6&lt;&gt;"",G6=I6)</formula>
    </cfRule>
  </conditionalFormatting>
  <dataValidations xWindow="406" yWindow="228" count="10"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 L6:L50 J6:J50" xr:uid="{00000000-0002-0000-0200-000000000000}">
      <formula1>100</formula1>
      <formula2>600000</formula2>
    </dataValidation>
    <dataValidation type="whole" imeMode="off"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1000000}">
      <formula1>100</formula1>
      <formula2>600000</formula2>
    </dataValidation>
    <dataValidation type="list" allowBlank="1" showErrorMessage="1" error="エントリーの場合は○をリストから選択してください。" sqref="N6:P50" xr:uid="{00000000-0002-0000-0200-000002000000}">
      <formula1>$Q$3</formula1>
    </dataValidation>
    <dataValidation type="list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M6:M50" xr:uid="{00000000-0002-0000-0200-000003000000}">
      <formula1>$Q$3</formula1>
    </dataValidation>
    <dataValidation imeMode="off" allowBlank="1" showInputMessage="1" showErrorMessage="1" sqref="E6:E50" xr:uid="{00000000-0002-0000-0200-000004000000}"/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5000000}">
      <formula1>OR(AND($B$52&lt;=B6,B6&lt;=$C$52),AND(#REF!&lt;=B6,B6&lt;=$E$52))</formula1>
    </dataValidation>
    <dataValidation imeMode="on" allowBlank="1" showInputMessage="1" showErrorMessage="1" sqref="C6:D50" xr:uid="{00000000-0002-0000-0200-000006000000}"/>
    <dataValidation type="list" imeMode="off" allowBlank="1" showErrorMessage="1" error="ﾄﾗｯｸ種目は1/100秒、ﾌｨｰﾙﾄﾞは1cm単位まで入力してください。　：　や　．　は自動で入力されますので数字のみを入力してください。_x000a_" sqref="M5:P5" xr:uid="{00000000-0002-0000-0200-000007000000}">
      <formula1>$I$53:$I$54</formula1>
    </dataValidation>
    <dataValidation type="list" operator="greaterThan" allowBlank="1" showInputMessage="1" showErrorMessage="1" error="▼をクリックしてリストから選択してください" sqref="F6:F50" xr:uid="{00000000-0002-0000-0200-000008000000}">
      <formula1>$J$53:$J$99</formula1>
    </dataValidation>
    <dataValidation type="list" allowBlank="1" showInputMessage="1" showErrorMessage="1" sqref="G6:G50 I6:I50 K6:K50" xr:uid="{00000000-0002-0000-0200-000009000000}">
      <formula1>$B$54:$B$77</formula1>
    </dataValidation>
  </dataValidations>
  <printOptions horizontalCentered="1"/>
  <pageMargins left="0.31496062992125984" right="0.19685039370078741" top="0.59055118110236227" bottom="0.31496062992125984" header="0.55118110236220474" footer="0.51181102362204722"/>
  <pageSetup paperSize="9" scale="85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男子種目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SYSJYOHO</cp:lastModifiedBy>
  <cp:lastPrinted>2015-09-06T03:49:08Z</cp:lastPrinted>
  <dcterms:created xsi:type="dcterms:W3CDTF">2002-06-02T12:37:11Z</dcterms:created>
  <dcterms:modified xsi:type="dcterms:W3CDTF">2023-05-29T02:53:03Z</dcterms:modified>
</cp:coreProperties>
</file>